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5_26 Monthly report\"/>
    </mc:Choice>
  </mc:AlternateContent>
  <bookViews>
    <workbookView xWindow="0" yWindow="0" windowWidth="20490" windowHeight="7365"/>
  </bookViews>
  <sheets>
    <sheet name="composition" sheetId="8" r:id="rId1"/>
    <sheet name="export" sheetId="1" r:id="rId2"/>
    <sheet name="Import" sheetId="2" r:id="rId3"/>
    <sheet name="partner" sheetId="3" r:id="rId4"/>
  </sheets>
  <definedNames>
    <definedName name="_xlnm.Print_Area" localSheetId="1">export!$A$1:$K$46</definedName>
  </definedNames>
  <calcPr calcId="152511"/>
</workbook>
</file>

<file path=xl/calcChain.xml><?xml version="1.0" encoding="utf-8"?>
<calcChain xmlns="http://schemas.openxmlformats.org/spreadsheetml/2006/main">
  <c r="F30" i="3" l="1"/>
  <c r="F31" i="3"/>
  <c r="F32" i="3"/>
  <c r="F33" i="3"/>
  <c r="F34" i="3"/>
  <c r="F35" i="3"/>
  <c r="F36" i="3"/>
  <c r="F37" i="3"/>
  <c r="F38" i="3"/>
  <c r="F39" i="3"/>
  <c r="F40" i="3"/>
  <c r="F41" i="3"/>
  <c r="F42" i="3"/>
  <c r="F44" i="3"/>
  <c r="F29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1" i="3"/>
  <c r="F6" i="3"/>
  <c r="E17" i="3"/>
  <c r="C20" i="3"/>
  <c r="D20" i="3"/>
  <c r="F20" i="3" s="1"/>
  <c r="F12" i="2" l="1"/>
  <c r="F8" i="2"/>
  <c r="F9" i="2"/>
  <c r="F10" i="2"/>
  <c r="F11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F7" i="2"/>
  <c r="E33" i="2"/>
  <c r="C33" i="2"/>
  <c r="E8" i="8" l="1"/>
  <c r="D8" i="8"/>
  <c r="B9" i="8" s="1"/>
  <c r="C6" i="8"/>
  <c r="E5" i="8"/>
  <c r="D5" i="8"/>
  <c r="B6" i="8" s="1"/>
  <c r="I46" i="1"/>
  <c r="J45" i="1"/>
  <c r="J43" i="1"/>
  <c r="C9" i="8" l="1"/>
  <c r="J40" i="1"/>
  <c r="E46" i="1"/>
  <c r="G46" i="1" l="1"/>
  <c r="C43" i="3"/>
  <c r="D43" i="3"/>
  <c r="F43" i="3" s="1"/>
  <c r="E44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1" i="3"/>
  <c r="E19" i="3"/>
  <c r="E18" i="3"/>
  <c r="E16" i="3"/>
  <c r="E15" i="3"/>
  <c r="E14" i="3"/>
  <c r="E13" i="3"/>
  <c r="E12" i="3"/>
  <c r="E11" i="3"/>
  <c r="E10" i="3"/>
  <c r="E9" i="3"/>
  <c r="E8" i="3"/>
  <c r="E7" i="3"/>
  <c r="E6" i="3"/>
  <c r="E43" i="3" l="1"/>
  <c r="E20" i="3"/>
  <c r="D33" i="2"/>
  <c r="F33" i="2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2" i="1"/>
  <c r="J44" i="1"/>
  <c r="J47" i="1"/>
  <c r="J7" i="1"/>
  <c r="E11" i="8"/>
  <c r="D11" i="8"/>
  <c r="B12" i="8" s="1"/>
  <c r="G11" i="8"/>
  <c r="C16" i="8"/>
  <c r="B16" i="8"/>
  <c r="C12" i="8" l="1"/>
  <c r="J46" i="1"/>
  <c r="B14" i="8"/>
  <c r="C14" i="8"/>
  <c r="D14" i="8"/>
  <c r="E14" i="8"/>
  <c r="D16" i="8"/>
  <c r="G8" i="8"/>
  <c r="G5" i="8"/>
  <c r="E16" i="8" l="1"/>
</calcChain>
</file>

<file path=xl/sharedStrings.xml><?xml version="1.0" encoding="utf-8"?>
<sst xmlns="http://schemas.openxmlformats.org/spreadsheetml/2006/main" count="197" uniqueCount="139">
  <si>
    <t>% Change</t>
  </si>
  <si>
    <t xml:space="preserve">% Share </t>
  </si>
  <si>
    <t>S.N</t>
  </si>
  <si>
    <t>Commodities</t>
  </si>
  <si>
    <t>Unit</t>
  </si>
  <si>
    <t>Quantity</t>
  </si>
  <si>
    <t>Value</t>
  </si>
  <si>
    <t>in value</t>
  </si>
  <si>
    <t>Soyabean oil</t>
  </si>
  <si>
    <t>Palm oil</t>
  </si>
  <si>
    <t>Woolen Carpet</t>
  </si>
  <si>
    <t>Sq.Mtr.</t>
  </si>
  <si>
    <t>Jute and Jute Products</t>
  </si>
  <si>
    <t>Readymade Garments</t>
  </si>
  <si>
    <t>Pcs.</t>
  </si>
  <si>
    <t>Juices</t>
  </si>
  <si>
    <t>Cardamom</t>
  </si>
  <si>
    <t>Kg.</t>
  </si>
  <si>
    <t>Sunflower Oil</t>
  </si>
  <si>
    <t>Iron and Steel products</t>
  </si>
  <si>
    <t>Tea</t>
  </si>
  <si>
    <t>Woolen and Pashmina shawls</t>
  </si>
  <si>
    <t>Rosin and resin acid</t>
  </si>
  <si>
    <t>Noodles, pasta and like</t>
  </si>
  <si>
    <t>Nepalese paper and paper Products</t>
  </si>
  <si>
    <t>Medicinal Herbs</t>
  </si>
  <si>
    <t>Footwear</t>
  </si>
  <si>
    <t>Dentifrices (toothpaste)</t>
  </si>
  <si>
    <t>Essential Oils</t>
  </si>
  <si>
    <t>Handicrafts ( Painting, Sculpture and statuary)</t>
  </si>
  <si>
    <t>Ginger</t>
  </si>
  <si>
    <t>Cotton sacks and bags</t>
  </si>
  <si>
    <t>Lentils</t>
  </si>
  <si>
    <t>Gold Jewellery</t>
  </si>
  <si>
    <t>Hides &amp; Skins</t>
  </si>
  <si>
    <t>Copper and articles thereof</t>
  </si>
  <si>
    <t>Articles of silver jewellery</t>
  </si>
  <si>
    <t>Others</t>
  </si>
  <si>
    <t>Total</t>
  </si>
  <si>
    <t>`</t>
  </si>
  <si>
    <t>Petroleum Products</t>
  </si>
  <si>
    <t>Iron &amp; Steel and products thereof</t>
  </si>
  <si>
    <t>Machinery and parts</t>
  </si>
  <si>
    <t>Transport Vehicles and parts thereof</t>
  </si>
  <si>
    <t>Cereals</t>
  </si>
  <si>
    <t>Electronic and Electrical Equipments</t>
  </si>
  <si>
    <t>Pharmaceutical products</t>
  </si>
  <si>
    <t>Telecommunication Equipment and parts</t>
  </si>
  <si>
    <t>Articles of apparel and clothing accessories</t>
  </si>
  <si>
    <t>Aircraft and parts thereof</t>
  </si>
  <si>
    <t>Fertilizers</t>
  </si>
  <si>
    <t>Polythene Granules</t>
  </si>
  <si>
    <t>Crude soyabean oil</t>
  </si>
  <si>
    <t>Crude palm Oil</t>
  </si>
  <si>
    <t>Gold</t>
  </si>
  <si>
    <t>Chemicals</t>
  </si>
  <si>
    <t>Aluminium and articles thereof</t>
  </si>
  <si>
    <t>Rubber and articles thereof</t>
  </si>
  <si>
    <t>Silver</t>
  </si>
  <si>
    <t>Cotton ( Yarn and Fabrics)</t>
  </si>
  <si>
    <t>Low erucic acid rape or colza seeds</t>
  </si>
  <si>
    <t>Zinc and articles thereof</t>
  </si>
  <si>
    <t>Wool, fine or coarse animal hair</t>
  </si>
  <si>
    <t>Crude sunflower oil</t>
  </si>
  <si>
    <t>Major Trading Partners of Nepal</t>
  </si>
  <si>
    <t>Exports</t>
  </si>
  <si>
    <t>In Billion Rs.</t>
  </si>
  <si>
    <t>Countries/Region</t>
  </si>
  <si>
    <t>Imports</t>
  </si>
  <si>
    <t>Foreign Trade Balance of Nepal</t>
  </si>
  <si>
    <t>Total Exports</t>
  </si>
  <si>
    <t>Total Imports</t>
  </si>
  <si>
    <t>Total Trade</t>
  </si>
  <si>
    <t>Trade Deficit</t>
  </si>
  <si>
    <t>Export: Import Ratio</t>
  </si>
  <si>
    <t>1:</t>
  </si>
  <si>
    <t>Share % in Total Trade</t>
  </si>
  <si>
    <t>Dog or cat food</t>
  </si>
  <si>
    <t>Woolen Felt Products</t>
  </si>
  <si>
    <t>Plywood</t>
  </si>
  <si>
    <t>Broom grass (Amriso)</t>
  </si>
  <si>
    <t>Unwrought lead (excl refined and containi n  antimony)</t>
  </si>
  <si>
    <t>Stoppers, lids, caps and other closures of  plastics</t>
  </si>
  <si>
    <t>Fabrics</t>
  </si>
  <si>
    <t>Kattha</t>
  </si>
  <si>
    <t xml:space="preserve">Oil-cake </t>
  </si>
  <si>
    <t>Cement</t>
  </si>
  <si>
    <t>Cement Clinker</t>
  </si>
  <si>
    <t>Brans</t>
  </si>
  <si>
    <t>F.Y. 2080/81 (2023/24)  Shrawan</t>
  </si>
  <si>
    <t>Percentage Change in First Month of F.Y. 2081/82 compared to same period of the previous year</t>
  </si>
  <si>
    <t>F.Y. 2081/82 (2024/25) Shrawan</t>
  </si>
  <si>
    <t>F.Y. 2081/82</t>
  </si>
  <si>
    <t xml:space="preserve">COMPARISON OF TOTAL EXPORTS OF SOME MAJOR COMMODITIES </t>
  </si>
  <si>
    <t>(Provisional)</t>
  </si>
  <si>
    <t xml:space="preserve">COMPARISON OF TOTAL IMPORTS OF SOME MAJOR COMMODITIES </t>
  </si>
  <si>
    <t>(First Month Provisional)</t>
  </si>
  <si>
    <t>Grand Total</t>
  </si>
  <si>
    <t xml:space="preserve">    F.Y. 2081/82        (Shrawan)</t>
  </si>
  <si>
    <t>Argentina</t>
  </si>
  <si>
    <t>Australia</t>
  </si>
  <si>
    <t>Canada</t>
  </si>
  <si>
    <t>China</t>
  </si>
  <si>
    <t>France</t>
  </si>
  <si>
    <t>Germany</t>
  </si>
  <si>
    <t>India</t>
  </si>
  <si>
    <t>Indonesia</t>
  </si>
  <si>
    <t>Italy</t>
  </si>
  <si>
    <t>Japan</t>
  </si>
  <si>
    <t>Malaysia</t>
  </si>
  <si>
    <t>Netherlands</t>
  </si>
  <si>
    <t>Qatar</t>
  </si>
  <si>
    <t>Thailand</t>
  </si>
  <si>
    <t>United Arab Emirates</t>
  </si>
  <si>
    <t>United Kingdom</t>
  </si>
  <si>
    <t>United States</t>
  </si>
  <si>
    <t>(2024/25)</t>
  </si>
  <si>
    <t>Yarns</t>
  </si>
  <si>
    <t>Value in 000 Rs</t>
  </si>
  <si>
    <t>F.Y. 2082/83</t>
  </si>
  <si>
    <t>Percentage Change in First Month of F.Y. 2082/83 compared to same period of the previous year</t>
  </si>
  <si>
    <t>DURING THE FIRST  MONTH OF THE F.Y. 2081/82 AND 2082/83</t>
  </si>
  <si>
    <t>Annual</t>
  </si>
  <si>
    <t>Shrawan</t>
  </si>
  <si>
    <t xml:space="preserve">    F.Y. 2082/83        (Shrawan)</t>
  </si>
  <si>
    <t>(2025/26)</t>
  </si>
  <si>
    <t>Bangladesh</t>
  </si>
  <si>
    <t>Brazil</t>
  </si>
  <si>
    <t>Denmark</t>
  </si>
  <si>
    <t>Singapore</t>
  </si>
  <si>
    <t>Taiwan, Province of China</t>
  </si>
  <si>
    <t>in Value</t>
  </si>
  <si>
    <t>Man-made fibres and Fabric ( Synthetic, Polyester etc)</t>
  </si>
  <si>
    <t>F.Y. 2081/82 (2024/25)</t>
  </si>
  <si>
    <t>F.Y. 2081/82  (2024/25)</t>
  </si>
  <si>
    <t>F.Y. 2082/83  (2025/26)</t>
  </si>
  <si>
    <t>F.Y. 2082/83 (2025/26) Shrawan</t>
  </si>
  <si>
    <t xml:space="preserve">% Change in Value </t>
  </si>
  <si>
    <t>% Share in  F.Y. 2082/83 ( Shrawan)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</si>
</sst>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Arial"/>
      <family val="2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0">
    <xf numFmtId="0" fontId="0" fillId="0" borderId="0" xfId="0"/>
    <xf numFmtId="0" fontId="0" fillId="0" borderId="0" xfId="0" applyFont="1" applyBorder="1" applyAlignment="1">
      <alignment vertical="top"/>
    </xf>
    <xf numFmtId="2" fontId="0" fillId="0" borderId="0" xfId="0" applyNumberFormat="1" applyFont="1" applyBorder="1" applyAlignment="1">
      <alignment vertical="top"/>
    </xf>
    <xf numFmtId="0" fontId="3" fillId="0" borderId="8" xfId="0" applyFont="1" applyBorder="1" applyAlignment="1">
      <alignment horizontal="center" vertical="top"/>
    </xf>
    <xf numFmtId="0" fontId="3" fillId="0" borderId="11" xfId="0" applyFont="1" applyBorder="1" applyAlignment="1">
      <alignment vertical="top"/>
    </xf>
    <xf numFmtId="0" fontId="0" fillId="0" borderId="0" xfId="0" applyFont="1" applyBorder="1" applyAlignment="1">
      <alignment horizontal="left" vertical="top"/>
    </xf>
    <xf numFmtId="164" fontId="1" fillId="0" borderId="0" xfId="2" applyNumberFormat="1" applyFont="1" applyBorder="1" applyAlignment="1">
      <alignment vertical="top"/>
    </xf>
    <xf numFmtId="0" fontId="11" fillId="0" borderId="0" xfId="0" applyFont="1"/>
    <xf numFmtId="0" fontId="1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9" fillId="0" borderId="7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164" fontId="13" fillId="0" borderId="0" xfId="1" applyNumberFormat="1" applyFont="1"/>
    <xf numFmtId="0" fontId="13" fillId="0" borderId="3" xfId="0" applyFont="1" applyBorder="1"/>
    <xf numFmtId="0" fontId="9" fillId="0" borderId="10" xfId="0" applyFont="1" applyBorder="1" applyAlignment="1">
      <alignment horizontal="right" vertical="top"/>
    </xf>
    <xf numFmtId="164" fontId="9" fillId="0" borderId="3" xfId="1" applyNumberFormat="1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3" fillId="0" borderId="6" xfId="0" applyFont="1" applyBorder="1"/>
    <xf numFmtId="0" fontId="13" fillId="0" borderId="9" xfId="0" applyFont="1" applyBorder="1"/>
    <xf numFmtId="0" fontId="13" fillId="0" borderId="5" xfId="0" applyFont="1" applyBorder="1"/>
    <xf numFmtId="0" fontId="9" fillId="0" borderId="3" xfId="0" applyFont="1" applyBorder="1" applyAlignment="1">
      <alignment horizontal="left"/>
    </xf>
    <xf numFmtId="43" fontId="4" fillId="0" borderId="2" xfId="0" applyNumberFormat="1" applyFont="1" applyBorder="1" applyAlignment="1">
      <alignment vertical="top"/>
    </xf>
    <xf numFmtId="43" fontId="4" fillId="0" borderId="3" xfId="0" applyNumberFormat="1" applyFont="1" applyBorder="1" applyAlignment="1">
      <alignment vertical="top"/>
    </xf>
    <xf numFmtId="0" fontId="16" fillId="0" borderId="8" xfId="0" applyFont="1" applyBorder="1"/>
    <xf numFmtId="0" fontId="9" fillId="0" borderId="8" xfId="0" applyFont="1" applyBorder="1" applyAlignment="1">
      <alignment vertical="top" wrapText="1"/>
    </xf>
    <xf numFmtId="164" fontId="7" fillId="0" borderId="0" xfId="1" applyNumberFormat="1" applyFont="1" applyBorder="1" applyAlignment="1"/>
    <xf numFmtId="164" fontId="7" fillId="0" borderId="0" xfId="1" applyNumberFormat="1" applyFont="1" applyBorder="1" applyAlignment="1">
      <alignment horizontal="left"/>
    </xf>
    <xf numFmtId="0" fontId="12" fillId="0" borderId="0" xfId="0" applyFont="1" applyBorder="1"/>
    <xf numFmtId="164" fontId="1" fillId="0" borderId="0" xfId="1" applyNumberFormat="1" applyFont="1" applyBorder="1"/>
    <xf numFmtId="164" fontId="0" fillId="0" borderId="0" xfId="1" applyNumberFormat="1" applyFont="1" applyFill="1" applyBorder="1"/>
    <xf numFmtId="0" fontId="11" fillId="0" borderId="0" xfId="0" applyFont="1" applyFill="1" applyBorder="1" applyAlignment="1">
      <alignment vertical="top"/>
    </xf>
    <xf numFmtId="164" fontId="11" fillId="0" borderId="0" xfId="1" applyNumberFormat="1" applyFont="1" applyFill="1" applyBorder="1" applyAlignment="1">
      <alignment vertical="top"/>
    </xf>
    <xf numFmtId="164" fontId="11" fillId="0" borderId="0" xfId="1" applyNumberFormat="1" applyFont="1" applyFill="1" applyBorder="1"/>
    <xf numFmtId="0" fontId="14" fillId="0" borderId="0" xfId="0" applyFont="1" applyFill="1" applyBorder="1" applyAlignment="1">
      <alignment vertical="top"/>
    </xf>
    <xf numFmtId="43" fontId="11" fillId="0" borderId="0" xfId="1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164" fontId="0" fillId="0" borderId="8" xfId="1" applyNumberFormat="1" applyFont="1" applyBorder="1" applyAlignment="1"/>
    <xf numFmtId="164" fontId="3" fillId="0" borderId="3" xfId="1" applyNumberFormat="1" applyFont="1" applyBorder="1" applyAlignment="1">
      <alignment horizontal="center" vertical="top"/>
    </xf>
    <xf numFmtId="164" fontId="3" fillId="0" borderId="3" xfId="1" applyNumberFormat="1" applyFont="1" applyBorder="1" applyAlignment="1">
      <alignment vertical="top"/>
    </xf>
    <xf numFmtId="164" fontId="3" fillId="0" borderId="8" xfId="1" applyNumberFormat="1" applyFont="1" applyBorder="1" applyAlignment="1">
      <alignment horizontal="center" vertical="top"/>
    </xf>
    <xf numFmtId="164" fontId="3" fillId="0" borderId="8" xfId="1" applyNumberFormat="1" applyFont="1" applyBorder="1" applyAlignment="1">
      <alignment vertical="top"/>
    </xf>
    <xf numFmtId="164" fontId="8" fillId="0" borderId="8" xfId="1" applyNumberFormat="1" applyFont="1" applyBorder="1" applyAlignment="1">
      <alignment vertical="center"/>
    </xf>
    <xf numFmtId="164" fontId="3" fillId="0" borderId="6" xfId="1" applyNumberFormat="1" applyFont="1" applyBorder="1" applyAlignment="1">
      <alignment horizontal="center" vertical="top"/>
    </xf>
    <xf numFmtId="164" fontId="3" fillId="0" borderId="6" xfId="1" applyNumberFormat="1" applyFont="1" applyBorder="1" applyAlignment="1">
      <alignment vertical="top"/>
    </xf>
    <xf numFmtId="0" fontId="13" fillId="0" borderId="4" xfId="0" applyFont="1" applyBorder="1"/>
    <xf numFmtId="166" fontId="11" fillId="0" borderId="0" xfId="1" applyNumberFormat="1" applyFont="1" applyFill="1" applyBorder="1"/>
    <xf numFmtId="164" fontId="1" fillId="0" borderId="8" xfId="1" applyNumberFormat="1" applyFont="1" applyBorder="1" applyAlignment="1">
      <alignment vertical="top"/>
    </xf>
    <xf numFmtId="2" fontId="11" fillId="0" borderId="0" xfId="1" applyNumberFormat="1" applyFont="1" applyFill="1" applyBorder="1"/>
    <xf numFmtId="2" fontId="11" fillId="0" borderId="0" xfId="1" applyNumberFormat="1" applyFont="1" applyFill="1" applyBorder="1" applyAlignment="1">
      <alignment vertical="top"/>
    </xf>
    <xf numFmtId="43" fontId="1" fillId="0" borderId="0" xfId="1" applyNumberFormat="1" applyFont="1" applyBorder="1" applyAlignment="1">
      <alignment vertical="top"/>
    </xf>
    <xf numFmtId="2" fontId="12" fillId="0" borderId="0" xfId="0" applyNumberFormat="1" applyFont="1"/>
    <xf numFmtId="43" fontId="4" fillId="0" borderId="0" xfId="1" applyFont="1" applyBorder="1" applyAlignment="1">
      <alignment vertical="top"/>
    </xf>
    <xf numFmtId="43" fontId="18" fillId="0" borderId="3" xfId="1" applyNumberFormat="1" applyFont="1" applyBorder="1"/>
    <xf numFmtId="20" fontId="9" fillId="0" borderId="2" xfId="0" quotePrefix="1" applyNumberFormat="1" applyFont="1" applyBorder="1" applyAlignment="1">
      <alignment horizontal="right"/>
    </xf>
    <xf numFmtId="166" fontId="9" fillId="0" borderId="10" xfId="0" applyNumberFormat="1" applyFont="1" applyBorder="1" applyAlignment="1">
      <alignment horizontal="left"/>
    </xf>
    <xf numFmtId="165" fontId="16" fillId="0" borderId="7" xfId="1" applyNumberFormat="1" applyFont="1" applyBorder="1" applyAlignment="1">
      <alignment vertical="top"/>
    </xf>
    <xf numFmtId="165" fontId="16" fillId="0" borderId="8" xfId="1" applyNumberFormat="1" applyFont="1" applyBorder="1" applyAlignment="1">
      <alignment vertical="top"/>
    </xf>
    <xf numFmtId="0" fontId="13" fillId="0" borderId="0" xfId="0" applyFont="1" applyBorder="1"/>
    <xf numFmtId="0" fontId="13" fillId="0" borderId="8" xfId="0" applyFont="1" applyBorder="1"/>
    <xf numFmtId="166" fontId="9" fillId="0" borderId="11" xfId="0" applyNumberFormat="1" applyFont="1" applyBorder="1" applyAlignment="1">
      <alignment horizontal="left"/>
    </xf>
    <xf numFmtId="166" fontId="9" fillId="0" borderId="9" xfId="0" applyNumberFormat="1" applyFont="1" applyBorder="1" applyAlignment="1">
      <alignment horizontal="left"/>
    </xf>
    <xf numFmtId="0" fontId="13" fillId="0" borderId="11" xfId="0" applyFont="1" applyBorder="1"/>
    <xf numFmtId="20" fontId="9" fillId="0" borderId="0" xfId="0" quotePrefix="1" applyNumberFormat="1" applyFont="1" applyBorder="1" applyAlignment="1">
      <alignment horizontal="right"/>
    </xf>
    <xf numFmtId="166" fontId="9" fillId="0" borderId="8" xfId="0" applyNumberFormat="1" applyFont="1" applyBorder="1" applyAlignment="1">
      <alignment vertical="top"/>
    </xf>
    <xf numFmtId="166" fontId="9" fillId="0" borderId="11" xfId="0" applyNumberFormat="1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164" fontId="6" fillId="0" borderId="10" xfId="1" applyNumberFormat="1" applyFont="1" applyBorder="1" applyAlignment="1">
      <alignment horizontal="center" vertical="center"/>
    </xf>
    <xf numFmtId="164" fontId="20" fillId="0" borderId="11" xfId="1" applyNumberFormat="1" applyFont="1" applyBorder="1" applyAlignment="1">
      <alignment horizontal="center"/>
    </xf>
    <xf numFmtId="43" fontId="10" fillId="0" borderId="0" xfId="1" applyFont="1"/>
    <xf numFmtId="43" fontId="12" fillId="0" borderId="0" xfId="0" applyNumberFormat="1" applyFont="1"/>
    <xf numFmtId="164" fontId="2" fillId="0" borderId="15" xfId="1" applyNumberFormat="1" applyFont="1" applyFill="1" applyBorder="1" applyAlignment="1">
      <alignment vertical="top"/>
    </xf>
    <xf numFmtId="164" fontId="17" fillId="0" borderId="0" xfId="1" applyNumberFormat="1" applyFont="1" applyFill="1" applyBorder="1" applyAlignment="1">
      <alignment vertical="top"/>
    </xf>
    <xf numFmtId="164" fontId="2" fillId="0" borderId="13" xfId="1" applyNumberFormat="1" applyFont="1" applyBorder="1"/>
    <xf numFmtId="164" fontId="22" fillId="0" borderId="0" xfId="1" applyNumberFormat="1" applyFont="1" applyBorder="1" applyAlignment="1">
      <alignment horizontal="center" vertical="top"/>
    </xf>
    <xf numFmtId="164" fontId="1" fillId="0" borderId="7" xfId="1" applyNumberFormat="1" applyFont="1" applyBorder="1" applyAlignment="1">
      <alignment vertical="top"/>
    </xf>
    <xf numFmtId="164" fontId="1" fillId="0" borderId="1" xfId="1" applyNumberFormat="1" applyFont="1" applyBorder="1" applyAlignment="1"/>
    <xf numFmtId="164" fontId="1" fillId="0" borderId="7" xfId="1" applyNumberFormat="1" applyFont="1" applyBorder="1" applyAlignment="1"/>
    <xf numFmtId="0" fontId="0" fillId="0" borderId="0" xfId="0" applyFont="1" applyBorder="1"/>
    <xf numFmtId="164" fontId="12" fillId="0" borderId="0" xfId="1" applyNumberFormat="1" applyFont="1" applyFill="1" applyBorder="1" applyAlignment="1" applyProtection="1"/>
    <xf numFmtId="164" fontId="9" fillId="0" borderId="0" xfId="1" applyNumberFormat="1" applyFont="1" applyBorder="1" applyAlignment="1">
      <alignment horizontal="right"/>
    </xf>
    <xf numFmtId="2" fontId="11" fillId="0" borderId="0" xfId="1" applyNumberFormat="1" applyFont="1"/>
    <xf numFmtId="164" fontId="9" fillId="0" borderId="3" xfId="1" applyNumberFormat="1" applyFont="1" applyBorder="1" applyAlignment="1">
      <alignment horizontal="center" vertical="top" wrapText="1"/>
    </xf>
    <xf numFmtId="2" fontId="10" fillId="0" borderId="3" xfId="1" applyNumberFormat="1" applyFont="1" applyBorder="1" applyAlignment="1">
      <alignment horizontal="right"/>
    </xf>
    <xf numFmtId="43" fontId="19" fillId="0" borderId="11" xfId="1" applyFont="1" applyBorder="1"/>
    <xf numFmtId="0" fontId="6" fillId="0" borderId="12" xfId="0" applyFont="1" applyBorder="1" applyAlignment="1">
      <alignment horizontal="left" vertical="top"/>
    </xf>
    <xf numFmtId="0" fontId="14" fillId="0" borderId="0" xfId="0" applyFont="1"/>
    <xf numFmtId="0" fontId="0" fillId="0" borderId="0" xfId="0" applyFont="1" applyBorder="1" applyAlignment="1">
      <alignment horizontal="center"/>
    </xf>
    <xf numFmtId="164" fontId="0" fillId="0" borderId="0" xfId="1" applyNumberFormat="1" applyFont="1" applyBorder="1"/>
    <xf numFmtId="2" fontId="0" fillId="0" borderId="0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164" fontId="0" fillId="0" borderId="0" xfId="1" applyNumberFormat="1" applyFont="1"/>
    <xf numFmtId="2" fontId="0" fillId="0" borderId="0" xfId="1" applyNumberFormat="1" applyFont="1"/>
    <xf numFmtId="0" fontId="1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64" fontId="8" fillId="0" borderId="0" xfId="1" applyNumberFormat="1" applyFont="1" applyFill="1" applyBorder="1" applyAlignment="1" applyProtection="1"/>
    <xf numFmtId="164" fontId="4" fillId="0" borderId="0" xfId="1" applyNumberFormat="1" applyFont="1" applyBorder="1" applyAlignment="1">
      <alignment horizontal="right"/>
    </xf>
    <xf numFmtId="0" fontId="6" fillId="0" borderId="14" xfId="0" applyFont="1" applyBorder="1" applyAlignment="1">
      <alignment horizontal="center" vertical="top"/>
    </xf>
    <xf numFmtId="164" fontId="11" fillId="0" borderId="0" xfId="1" applyNumberFormat="1" applyFont="1"/>
    <xf numFmtId="2" fontId="2" fillId="0" borderId="12" xfId="1" applyNumberFormat="1" applyFont="1" applyFill="1" applyBorder="1"/>
    <xf numFmtId="164" fontId="9" fillId="0" borderId="8" xfId="1" quotePrefix="1" applyNumberFormat="1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43" fontId="1" fillId="0" borderId="10" xfId="1" applyFont="1" applyBorder="1"/>
    <xf numFmtId="43" fontId="1" fillId="0" borderId="11" xfId="1" applyFont="1" applyBorder="1"/>
    <xf numFmtId="43" fontId="1" fillId="0" borderId="3" xfId="1" applyFont="1" applyBorder="1"/>
    <xf numFmtId="43" fontId="1" fillId="0" borderId="8" xfId="1" applyFont="1" applyBorder="1"/>
    <xf numFmtId="43" fontId="19" fillId="0" borderId="8" xfId="1" applyFont="1" applyBorder="1"/>
    <xf numFmtId="43" fontId="2" fillId="0" borderId="12" xfId="1" applyFont="1" applyBorder="1"/>
    <xf numFmtId="0" fontId="19" fillId="0" borderId="6" xfId="0" applyFont="1" applyBorder="1"/>
    <xf numFmtId="2" fontId="19" fillId="0" borderId="3" xfId="1" applyNumberFormat="1" applyFont="1" applyBorder="1"/>
    <xf numFmtId="2" fontId="19" fillId="0" borderId="8" xfId="1" applyNumberFormat="1" applyFont="1" applyBorder="1"/>
    <xf numFmtId="2" fontId="21" fillId="0" borderId="12" xfId="1" applyNumberFormat="1" applyFont="1" applyBorder="1"/>
    <xf numFmtId="2" fontId="10" fillId="0" borderId="6" xfId="1" applyNumberFormat="1" applyFont="1" applyBorder="1" applyAlignment="1">
      <alignment horizontal="right"/>
    </xf>
    <xf numFmtId="164" fontId="22" fillId="0" borderId="0" xfId="1" applyNumberFormat="1" applyFont="1" applyBorder="1" applyAlignment="1">
      <alignment horizontal="center" vertical="top"/>
    </xf>
    <xf numFmtId="43" fontId="10" fillId="0" borderId="3" xfId="1" applyFont="1" applyBorder="1"/>
    <xf numFmtId="164" fontId="2" fillId="0" borderId="13" xfId="1" applyNumberFormat="1" applyFont="1" applyFill="1" applyBorder="1" applyAlignment="1">
      <alignment vertical="top"/>
    </xf>
    <xf numFmtId="164" fontId="1" fillId="0" borderId="7" xfId="1" applyNumberFormat="1" applyFont="1" applyBorder="1"/>
    <xf numFmtId="164" fontId="0" fillId="0" borderId="11" xfId="1" applyNumberFormat="1" applyFont="1" applyFill="1" applyBorder="1"/>
    <xf numFmtId="164" fontId="3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vertical="top"/>
    </xf>
    <xf numFmtId="164" fontId="3" fillId="0" borderId="8" xfId="1" applyNumberFormat="1" applyFont="1" applyFill="1" applyBorder="1" applyAlignment="1">
      <alignment vertical="top"/>
    </xf>
    <xf numFmtId="164" fontId="0" fillId="0" borderId="8" xfId="1" applyNumberFormat="1" applyFont="1" applyFill="1" applyBorder="1"/>
    <xf numFmtId="164" fontId="3" fillId="0" borderId="8" xfId="1" applyNumberFormat="1" applyFont="1" applyFill="1" applyBorder="1" applyAlignment="1">
      <alignment horizontal="left"/>
    </xf>
    <xf numFmtId="164" fontId="8" fillId="0" borderId="8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vertical="top"/>
    </xf>
    <xf numFmtId="164" fontId="3" fillId="0" borderId="11" xfId="1" applyNumberFormat="1" applyFont="1" applyFill="1" applyBorder="1" applyAlignment="1"/>
    <xf numFmtId="164" fontId="4" fillId="0" borderId="12" xfId="1" applyNumberFormat="1" applyFont="1" applyFill="1" applyBorder="1" applyAlignment="1">
      <alignment vertical="top"/>
    </xf>
    <xf numFmtId="164" fontId="1" fillId="0" borderId="14" xfId="1" applyNumberFormat="1" applyFont="1" applyBorder="1"/>
    <xf numFmtId="164" fontId="22" fillId="0" borderId="0" xfId="1" applyNumberFormat="1" applyFont="1" applyBorder="1" applyAlignment="1">
      <alignment vertical="top"/>
    </xf>
    <xf numFmtId="164" fontId="6" fillId="0" borderId="3" xfId="1" applyNumberFormat="1" applyFont="1" applyBorder="1" applyAlignment="1">
      <alignment horizontal="center" vertical="center"/>
    </xf>
    <xf numFmtId="2" fontId="0" fillId="0" borderId="10" xfId="1" applyNumberFormat="1" applyFont="1" applyBorder="1" applyAlignment="1">
      <alignment vertical="top"/>
    </xf>
    <xf numFmtId="2" fontId="0" fillId="0" borderId="11" xfId="1" applyNumberFormat="1" applyFont="1" applyBorder="1" applyAlignment="1">
      <alignment vertical="top"/>
    </xf>
    <xf numFmtId="164" fontId="1" fillId="0" borderId="3" xfId="2" applyNumberFormat="1" applyFont="1" applyBorder="1" applyAlignment="1">
      <alignment vertical="top"/>
    </xf>
    <xf numFmtId="164" fontId="1" fillId="0" borderId="8" xfId="2" applyNumberFormat="1" applyFont="1" applyBorder="1" applyAlignment="1">
      <alignment vertical="top"/>
    </xf>
    <xf numFmtId="165" fontId="22" fillId="0" borderId="0" xfId="1" applyNumberFormat="1" applyFont="1" applyBorder="1" applyAlignment="1">
      <alignment horizontal="center" vertical="top"/>
    </xf>
    <xf numFmtId="165" fontId="2" fillId="0" borderId="3" xfId="0" applyNumberFormat="1" applyFont="1" applyBorder="1" applyAlignment="1">
      <alignment vertical="top" wrapText="1"/>
    </xf>
    <xf numFmtId="165" fontId="4" fillId="0" borderId="3" xfId="2" applyNumberFormat="1" applyFont="1" applyBorder="1" applyAlignment="1">
      <alignment horizontal="right" vertical="top"/>
    </xf>
    <xf numFmtId="165" fontId="0" fillId="0" borderId="10" xfId="1" applyNumberFormat="1" applyFont="1" applyBorder="1" applyAlignment="1">
      <alignment vertical="top"/>
    </xf>
    <xf numFmtId="165" fontId="0" fillId="0" borderId="11" xfId="1" applyNumberFormat="1" applyFont="1" applyBorder="1" applyAlignment="1">
      <alignment vertical="top"/>
    </xf>
    <xf numFmtId="165" fontId="0" fillId="0" borderId="0" xfId="0" applyNumberFormat="1" applyFont="1" applyBorder="1" applyAlignment="1">
      <alignment vertical="top"/>
    </xf>
    <xf numFmtId="164" fontId="3" fillId="0" borderId="6" xfId="1" applyNumberFormat="1" applyFont="1" applyBorder="1" applyAlignment="1"/>
    <xf numFmtId="164" fontId="1" fillId="0" borderId="12" xfId="1" applyNumberFormat="1" applyFont="1" applyBorder="1" applyAlignment="1">
      <alignment vertical="top"/>
    </xf>
    <xf numFmtId="2" fontId="1" fillId="0" borderId="13" xfId="1" applyNumberFormat="1" applyFont="1" applyBorder="1" applyAlignment="1">
      <alignment vertical="top"/>
    </xf>
    <xf numFmtId="165" fontId="1" fillId="0" borderId="13" xfId="1" applyNumberFormat="1" applyFont="1" applyBorder="1" applyAlignment="1">
      <alignment vertical="top"/>
    </xf>
    <xf numFmtId="0" fontId="2" fillId="0" borderId="15" xfId="0" applyFont="1" applyFill="1" applyBorder="1" applyAlignment="1">
      <alignment vertical="top"/>
    </xf>
    <xf numFmtId="166" fontId="2" fillId="0" borderId="13" xfId="1" applyNumberFormat="1" applyFont="1" applyFill="1" applyBorder="1"/>
    <xf numFmtId="43" fontId="11" fillId="0" borderId="11" xfId="1" applyFont="1" applyBorder="1" applyAlignment="1">
      <alignment horizontal="right"/>
    </xf>
    <xf numFmtId="43" fontId="11" fillId="0" borderId="8" xfId="1" applyFont="1" applyBorder="1"/>
    <xf numFmtId="0" fontId="9" fillId="0" borderId="6" xfId="0" applyFont="1" applyBorder="1" applyAlignment="1">
      <alignment horizontal="left" vertical="top"/>
    </xf>
    <xf numFmtId="0" fontId="19" fillId="0" borderId="9" xfId="0" applyFont="1" applyBorder="1"/>
    <xf numFmtId="0" fontId="6" fillId="0" borderId="9" xfId="0" applyFont="1" applyBorder="1" applyAlignment="1">
      <alignment horizontal="left" vertical="top"/>
    </xf>
    <xf numFmtId="0" fontId="19" fillId="0" borderId="3" xfId="0" applyFont="1" applyBorder="1"/>
    <xf numFmtId="0" fontId="19" fillId="0" borderId="8" xfId="0" applyFont="1" applyBorder="1"/>
    <xf numFmtId="0" fontId="19" fillId="0" borderId="8" xfId="0" applyFont="1" applyBorder="1" applyAlignment="1">
      <alignment horizontal="right"/>
    </xf>
    <xf numFmtId="0" fontId="6" fillId="0" borderId="12" xfId="0" applyFont="1" applyBorder="1" applyAlignment="1">
      <alignment horizontal="center" vertical="top"/>
    </xf>
    <xf numFmtId="43" fontId="11" fillId="0" borderId="3" xfId="1" applyFont="1" applyBorder="1"/>
    <xf numFmtId="43" fontId="11" fillId="0" borderId="12" xfId="1" applyFont="1" applyBorder="1"/>
    <xf numFmtId="43" fontId="14" fillId="0" borderId="12" xfId="1" applyFont="1" applyBorder="1"/>
    <xf numFmtId="0" fontId="9" fillId="0" borderId="4" xfId="0" applyFont="1" applyBorder="1" applyAlignment="1">
      <alignment horizontal="center" vertical="top"/>
    </xf>
    <xf numFmtId="0" fontId="0" fillId="0" borderId="3" xfId="0" applyBorder="1"/>
    <xf numFmtId="0" fontId="0" fillId="0" borderId="8" xfId="0" applyBorder="1"/>
    <xf numFmtId="164" fontId="20" fillId="0" borderId="0" xfId="1" applyNumberFormat="1" applyFont="1" applyBorder="1" applyAlignment="1">
      <alignment horizontal="center" vertical="top"/>
    </xf>
    <xf numFmtId="2" fontId="11" fillId="0" borderId="0" xfId="0" applyNumberFormat="1" applyFont="1" applyFill="1" applyBorder="1" applyAlignment="1">
      <alignment vertical="top"/>
    </xf>
    <xf numFmtId="2" fontId="11" fillId="0" borderId="0" xfId="0" applyNumberFormat="1" applyFont="1"/>
    <xf numFmtId="43" fontId="11" fillId="0" borderId="0" xfId="0" applyNumberFormat="1" applyFont="1"/>
    <xf numFmtId="43" fontId="12" fillId="0" borderId="0" xfId="1" applyFont="1"/>
    <xf numFmtId="0" fontId="4" fillId="0" borderId="8" xfId="0" applyFont="1" applyBorder="1" applyAlignment="1">
      <alignment horizontal="center" vertical="top"/>
    </xf>
    <xf numFmtId="0" fontId="4" fillId="0" borderId="11" xfId="0" applyFont="1" applyBorder="1" applyAlignment="1">
      <alignment horizontal="centerContinuous" vertical="top"/>
    </xf>
    <xf numFmtId="0" fontId="0" fillId="0" borderId="0" xfId="0" applyBorder="1" applyAlignment="1">
      <alignment horizontal="center" vertical="top"/>
    </xf>
    <xf numFmtId="164" fontId="4" fillId="0" borderId="7" xfId="2" applyNumberFormat="1" applyFont="1" applyBorder="1" applyAlignment="1">
      <alignment horizontal="right" vertical="top"/>
    </xf>
    <xf numFmtId="0" fontId="0" fillId="0" borderId="8" xfId="0" applyBorder="1" applyAlignment="1">
      <alignment horizontal="center" vertical="top"/>
    </xf>
    <xf numFmtId="164" fontId="20" fillId="0" borderId="6" xfId="1" applyNumberFormat="1" applyFont="1" applyBorder="1" applyAlignment="1">
      <alignment horizontal="center"/>
    </xf>
    <xf numFmtId="0" fontId="3" fillId="0" borderId="3" xfId="0" applyFont="1" applyFill="1" applyBorder="1" applyAlignment="1">
      <alignment vertical="top"/>
    </xf>
    <xf numFmtId="0" fontId="3" fillId="0" borderId="10" xfId="0" applyFont="1" applyFill="1" applyBorder="1" applyAlignment="1">
      <alignment vertical="top"/>
    </xf>
    <xf numFmtId="2" fontId="5" fillId="0" borderId="3" xfId="0" applyNumberFormat="1" applyFont="1" applyFill="1" applyBorder="1" applyAlignment="1">
      <alignment horizontal="right" vertical="top"/>
    </xf>
    <xf numFmtId="166" fontId="2" fillId="0" borderId="10" xfId="0" applyNumberFormat="1" applyFont="1" applyFill="1" applyBorder="1" applyAlignment="1">
      <alignment vertical="top" wrapText="1"/>
    </xf>
    <xf numFmtId="0" fontId="3" fillId="0" borderId="8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2" fontId="5" fillId="0" borderId="8" xfId="0" applyNumberFormat="1" applyFont="1" applyFill="1" applyBorder="1" applyAlignment="1">
      <alignment horizontal="right" vertical="top"/>
    </xf>
    <xf numFmtId="166" fontId="2" fillId="0" borderId="11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/>
    </xf>
    <xf numFmtId="0" fontId="4" fillId="0" borderId="9" xfId="0" applyFont="1" applyFill="1" applyBorder="1" applyAlignment="1">
      <alignment vertical="top"/>
    </xf>
    <xf numFmtId="164" fontId="4" fillId="0" borderId="5" xfId="1" applyNumberFormat="1" applyFont="1" applyFill="1" applyBorder="1" applyAlignment="1">
      <alignment horizontal="right" vertical="top"/>
    </xf>
    <xf numFmtId="164" fontId="4" fillId="0" borderId="9" xfId="1" applyNumberFormat="1" applyFont="1" applyFill="1" applyBorder="1" applyAlignment="1">
      <alignment horizontal="right" vertical="top"/>
    </xf>
    <xf numFmtId="164" fontId="4" fillId="0" borderId="5" xfId="1" applyNumberFormat="1" applyFont="1" applyBorder="1" applyAlignment="1">
      <alignment horizontal="right" vertical="top"/>
    </xf>
    <xf numFmtId="164" fontId="4" fillId="0" borderId="9" xfId="1" applyNumberFormat="1" applyFont="1" applyBorder="1" applyAlignment="1">
      <alignment horizontal="right" vertical="top"/>
    </xf>
    <xf numFmtId="2" fontId="5" fillId="0" borderId="6" xfId="0" applyNumberFormat="1" applyFont="1" applyFill="1" applyBorder="1" applyAlignment="1">
      <alignment horizontal="right" vertical="top"/>
    </xf>
    <xf numFmtId="166" fontId="4" fillId="0" borderId="9" xfId="0" applyNumberFormat="1" applyFont="1" applyFill="1" applyBorder="1" applyAlignment="1">
      <alignment horizontal="right" vertical="center"/>
    </xf>
    <xf numFmtId="164" fontId="0" fillId="0" borderId="11" xfId="1" applyNumberFormat="1" applyFont="1" applyBorder="1"/>
    <xf numFmtId="2" fontId="0" fillId="0" borderId="8" xfId="1" applyNumberFormat="1" applyFont="1" applyFill="1" applyBorder="1"/>
    <xf numFmtId="166" fontId="0" fillId="0" borderId="11" xfId="1" applyNumberFormat="1" applyFont="1" applyFill="1" applyBorder="1"/>
    <xf numFmtId="43" fontId="0" fillId="0" borderId="8" xfId="1" applyFont="1" applyFill="1" applyBorder="1"/>
    <xf numFmtId="1" fontId="0" fillId="0" borderId="0" xfId="0" applyNumberFormat="1" applyFont="1" applyBorder="1"/>
    <xf numFmtId="4" fontId="0" fillId="0" borderId="8" xfId="1" applyNumberFormat="1" applyFont="1" applyFill="1" applyBorder="1"/>
    <xf numFmtId="164" fontId="0" fillId="0" borderId="11" xfId="1" applyNumberFormat="1" applyFont="1" applyFill="1" applyBorder="1" applyAlignment="1">
      <alignment vertical="top"/>
    </xf>
    <xf numFmtId="0" fontId="2" fillId="0" borderId="12" xfId="0" applyFont="1" applyFill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Continuous" vertical="center"/>
    </xf>
    <xf numFmtId="164" fontId="4" fillId="0" borderId="1" xfId="2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4" fillId="0" borderId="7" xfId="1" applyNumberFormat="1" applyFont="1" applyFill="1" applyBorder="1" applyAlignment="1">
      <alignment horizontal="center" vertical="top"/>
    </xf>
    <xf numFmtId="164" fontId="4" fillId="0" borderId="11" xfId="1" applyNumberFormat="1" applyFont="1" applyFill="1" applyBorder="1" applyAlignment="1">
      <alignment horizontal="center" vertical="top"/>
    </xf>
    <xf numFmtId="164" fontId="4" fillId="0" borderId="7" xfId="1" applyNumberFormat="1" applyFont="1" applyBorder="1" applyAlignment="1">
      <alignment horizontal="center" vertical="top"/>
    </xf>
    <xf numFmtId="164" fontId="4" fillId="0" borderId="11" xfId="1" applyNumberFormat="1" applyFont="1" applyBorder="1" applyAlignment="1">
      <alignment horizontal="center" vertical="top"/>
    </xf>
    <xf numFmtId="164" fontId="22" fillId="0" borderId="0" xfId="1" applyNumberFormat="1" applyFont="1" applyBorder="1" applyAlignment="1">
      <alignment horizontal="center" vertical="top"/>
    </xf>
    <xf numFmtId="164" fontId="4" fillId="0" borderId="2" xfId="1" applyNumberFormat="1" applyFont="1" applyFill="1" applyBorder="1" applyAlignment="1">
      <alignment horizontal="center" vertical="top"/>
    </xf>
    <xf numFmtId="164" fontId="4" fillId="0" borderId="10" xfId="1" applyNumberFormat="1" applyFont="1" applyFill="1" applyBorder="1" applyAlignment="1">
      <alignment horizontal="center" vertical="top"/>
    </xf>
    <xf numFmtId="164" fontId="4" fillId="0" borderId="2" xfId="1" applyNumberFormat="1" applyFont="1" applyBorder="1" applyAlignment="1">
      <alignment horizontal="center" vertical="top"/>
    </xf>
    <xf numFmtId="164" fontId="4" fillId="0" borderId="10" xfId="1" applyNumberFormat="1" applyFont="1" applyBorder="1" applyAlignment="1">
      <alignment horizontal="center" vertical="top"/>
    </xf>
    <xf numFmtId="164" fontId="22" fillId="0" borderId="5" xfId="1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165" fontId="2" fillId="0" borderId="6" xfId="0" applyNumberFormat="1" applyFont="1" applyBorder="1" applyAlignment="1">
      <alignment horizontal="center" vertical="top" wrapText="1"/>
    </xf>
    <xf numFmtId="0" fontId="10" fillId="0" borderId="0" xfId="0" applyNumberFormat="1" applyFont="1" applyFill="1" applyBorder="1" applyAlignment="1" applyProtection="1">
      <alignment horizontal="center"/>
    </xf>
    <xf numFmtId="164" fontId="9" fillId="0" borderId="0" xfId="1" applyNumberFormat="1" applyFont="1" applyBorder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A7" sqref="A7"/>
    </sheetView>
  </sheetViews>
  <sheetFormatPr defaultRowHeight="15.75" x14ac:dyDescent="0.25"/>
  <cols>
    <col min="1" max="1" width="40.5703125" style="15" bestFit="1" customWidth="1"/>
    <col min="2" max="2" width="14.28515625" style="15" customWidth="1"/>
    <col min="3" max="3" width="15.7109375" style="15" bestFit="1" customWidth="1"/>
    <col min="4" max="4" width="12.140625" style="15" bestFit="1" customWidth="1"/>
    <col min="5" max="5" width="13.5703125" style="15" bestFit="1" customWidth="1"/>
    <col min="6" max="6" width="20.28515625" style="15" customWidth="1"/>
    <col min="7" max="7" width="6.42578125" style="15" customWidth="1"/>
    <col min="8" max="16384" width="9.140625" style="15"/>
  </cols>
  <sheetData>
    <row r="1" spans="1:11" ht="18.75" x14ac:dyDescent="0.3">
      <c r="A1" s="208" t="s">
        <v>69</v>
      </c>
      <c r="B1" s="208"/>
      <c r="C1" s="208"/>
      <c r="D1" s="208"/>
      <c r="E1" s="208"/>
      <c r="F1" s="208"/>
      <c r="G1" s="208"/>
    </row>
    <row r="2" spans="1:11" x14ac:dyDescent="0.25">
      <c r="A2" s="16"/>
      <c r="B2" s="16"/>
      <c r="C2" s="17"/>
      <c r="D2" s="16"/>
      <c r="E2" s="16"/>
      <c r="F2" s="10" t="s">
        <v>66</v>
      </c>
      <c r="G2" s="16"/>
      <c r="I2" s="55"/>
      <c r="J2" s="55"/>
    </row>
    <row r="3" spans="1:11" x14ac:dyDescent="0.25">
      <c r="A3" s="18"/>
      <c r="B3" s="19" t="s">
        <v>70</v>
      </c>
      <c r="C3" s="20" t="s">
        <v>71</v>
      </c>
      <c r="D3" s="21" t="s">
        <v>72</v>
      </c>
      <c r="E3" s="21" t="s">
        <v>73</v>
      </c>
      <c r="F3" s="209" t="s">
        <v>74</v>
      </c>
      <c r="G3" s="210"/>
    </row>
    <row r="4" spans="1:11" x14ac:dyDescent="0.25">
      <c r="A4" s="22"/>
      <c r="B4" s="23"/>
      <c r="C4" s="22"/>
      <c r="D4" s="23"/>
      <c r="E4" s="23"/>
      <c r="F4" s="24"/>
      <c r="G4" s="23"/>
    </row>
    <row r="5" spans="1:11" x14ac:dyDescent="0.25">
      <c r="A5" s="25" t="s">
        <v>89</v>
      </c>
      <c r="B5" s="56">
        <v>13.52865588645</v>
      </c>
      <c r="C5" s="57">
        <v>129.238971099639</v>
      </c>
      <c r="D5" s="26">
        <f>+B5+C5</f>
        <v>142.767626986089</v>
      </c>
      <c r="E5" s="27">
        <f>+C5-B5</f>
        <v>115.71031521318901</v>
      </c>
      <c r="F5" s="58" t="s">
        <v>75</v>
      </c>
      <c r="G5" s="59">
        <f>C5/B5</f>
        <v>9.5529794078864754</v>
      </c>
    </row>
    <row r="6" spans="1:11" x14ac:dyDescent="0.25">
      <c r="A6" s="28" t="s">
        <v>76</v>
      </c>
      <c r="B6" s="60">
        <f>+B5*100/D5</f>
        <v>9.4759968853220542</v>
      </c>
      <c r="C6" s="61">
        <f>+C5*100/D5</f>
        <v>90.524003114677953</v>
      </c>
      <c r="D6" s="62"/>
      <c r="E6" s="63"/>
      <c r="F6" s="62"/>
      <c r="G6" s="64"/>
    </row>
    <row r="7" spans="1:11" x14ac:dyDescent="0.25">
      <c r="A7" s="22"/>
      <c r="B7" s="49"/>
      <c r="C7" s="22"/>
      <c r="D7" s="24"/>
      <c r="E7" s="22"/>
      <c r="F7" s="24"/>
      <c r="G7" s="65"/>
    </row>
    <row r="8" spans="1:11" x14ac:dyDescent="0.25">
      <c r="A8" s="25" t="s">
        <v>91</v>
      </c>
      <c r="B8" s="74">
        <v>12.226147354849999</v>
      </c>
      <c r="C8" s="121">
        <v>128.37712098154699</v>
      </c>
      <c r="D8" s="26">
        <f>+B8+C8</f>
        <v>140.60326833639698</v>
      </c>
      <c r="E8" s="27">
        <f>+C8-B8</f>
        <v>116.150973626697</v>
      </c>
      <c r="F8" s="58" t="s">
        <v>75</v>
      </c>
      <c r="G8" s="59">
        <f>C8/B8</f>
        <v>10.500210512399965</v>
      </c>
    </row>
    <row r="9" spans="1:11" x14ac:dyDescent="0.25">
      <c r="A9" s="28" t="s">
        <v>76</v>
      </c>
      <c r="B9" s="60">
        <f>+B8*100/D8</f>
        <v>8.6954929992086836</v>
      </c>
      <c r="C9" s="61">
        <f>+C8*100/D8</f>
        <v>91.304507000791332</v>
      </c>
      <c r="D9" s="62"/>
      <c r="E9" s="63"/>
      <c r="F9" s="62"/>
      <c r="G9" s="66"/>
    </row>
    <row r="10" spans="1:11" x14ac:dyDescent="0.25">
      <c r="A10" s="22"/>
      <c r="B10" s="49"/>
      <c r="C10" s="22"/>
      <c r="D10" s="24"/>
      <c r="E10" s="22"/>
      <c r="F10" s="24"/>
      <c r="G10" s="23"/>
    </row>
    <row r="11" spans="1:11" x14ac:dyDescent="0.25">
      <c r="A11" s="25" t="s">
        <v>136</v>
      </c>
      <c r="B11" s="74">
        <v>23.932440802119999</v>
      </c>
      <c r="C11" s="121">
        <v>143.04066856331102</v>
      </c>
      <c r="D11" s="26">
        <f>+B11+C11</f>
        <v>166.97310936543101</v>
      </c>
      <c r="E11" s="27">
        <f>+C11-B11</f>
        <v>119.10822776119102</v>
      </c>
      <c r="F11" s="67" t="s">
        <v>75</v>
      </c>
      <c r="G11" s="59">
        <f>C11/B11</f>
        <v>5.9768524968268215</v>
      </c>
      <c r="I11" s="75"/>
    </row>
    <row r="12" spans="1:11" x14ac:dyDescent="0.25">
      <c r="A12" s="28" t="s">
        <v>76</v>
      </c>
      <c r="B12" s="60">
        <f>+B11*100/D11</f>
        <v>14.333110818306897</v>
      </c>
      <c r="C12" s="61">
        <f>+C11*100/D11</f>
        <v>85.666889181693094</v>
      </c>
      <c r="D12" s="62"/>
      <c r="E12" s="63"/>
      <c r="F12" s="62"/>
      <c r="G12" s="66"/>
    </row>
    <row r="13" spans="1:11" x14ac:dyDescent="0.25">
      <c r="A13" s="22"/>
      <c r="B13" s="49"/>
      <c r="C13" s="22"/>
      <c r="D13" s="24"/>
      <c r="E13" s="22"/>
      <c r="F13" s="24"/>
      <c r="G13" s="23"/>
    </row>
    <row r="14" spans="1:11" ht="47.25" x14ac:dyDescent="0.25">
      <c r="A14" s="29" t="s">
        <v>90</v>
      </c>
      <c r="B14" s="68">
        <f>+B8/B5*100-100</f>
        <v>-9.6277748693760827</v>
      </c>
      <c r="C14" s="68">
        <f>+C8/C5*100-100</f>
        <v>-0.66686550562798175</v>
      </c>
      <c r="D14" s="69">
        <f>D8/D5*100-100</f>
        <v>-1.516000997833288</v>
      </c>
      <c r="E14" s="69">
        <f>E8/E5*100-100</f>
        <v>0.38082898028244472</v>
      </c>
      <c r="F14" s="62"/>
      <c r="G14" s="66"/>
    </row>
    <row r="15" spans="1:11" x14ac:dyDescent="0.25">
      <c r="A15" s="22"/>
      <c r="B15" s="70"/>
      <c r="C15" s="71"/>
      <c r="D15" s="71"/>
      <c r="E15" s="71"/>
      <c r="F15" s="24"/>
      <c r="G15" s="23"/>
    </row>
    <row r="16" spans="1:11" ht="47.25" x14ac:dyDescent="0.25">
      <c r="A16" s="29" t="s">
        <v>120</v>
      </c>
      <c r="B16" s="68">
        <f>+B11/B8*100-100</f>
        <v>95.748015360098037</v>
      </c>
      <c r="C16" s="68">
        <f>+C11/C8*100-100</f>
        <v>11.422243675235393</v>
      </c>
      <c r="D16" s="69">
        <f>D11/D8*100-100</f>
        <v>18.754785248621332</v>
      </c>
      <c r="E16" s="69">
        <f>E11/E8*100-100</f>
        <v>2.5460433452744553</v>
      </c>
      <c r="F16" s="62"/>
      <c r="G16" s="66"/>
      <c r="H16" s="173"/>
      <c r="I16" s="173"/>
      <c r="J16" s="173"/>
      <c r="K16" s="173"/>
    </row>
    <row r="17" spans="1:7" x14ac:dyDescent="0.25">
      <c r="A17" s="22"/>
      <c r="B17" s="22"/>
      <c r="C17" s="23"/>
      <c r="D17" s="23"/>
      <c r="E17" s="23"/>
      <c r="F17" s="24"/>
      <c r="G17" s="23"/>
    </row>
    <row r="20" spans="1:7" x14ac:dyDescent="0.25">
      <c r="B20" s="30"/>
      <c r="C20" s="31"/>
      <c r="D20" s="32"/>
      <c r="E20" s="32"/>
      <c r="F20" s="32"/>
      <c r="G20" s="32"/>
    </row>
    <row r="21" spans="1:7" x14ac:dyDescent="0.25">
      <c r="B21" s="32"/>
      <c r="C21" s="32"/>
      <c r="D21" s="33"/>
      <c r="E21" s="33"/>
      <c r="F21" s="32"/>
      <c r="G21" s="32"/>
    </row>
  </sheetData>
  <mergeCells count="2">
    <mergeCell ref="A1:G1"/>
    <mergeCell ref="F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A2" sqref="A2:K2"/>
    </sheetView>
  </sheetViews>
  <sheetFormatPr defaultRowHeight="15.75" x14ac:dyDescent="0.25"/>
  <cols>
    <col min="1" max="1" width="4" style="35" bestFit="1" customWidth="1"/>
    <col min="2" max="2" width="21.28515625" style="35" customWidth="1"/>
    <col min="3" max="3" width="7.42578125" style="35" bestFit="1" customWidth="1"/>
    <col min="4" max="4" width="14.140625" style="36" customWidth="1"/>
    <col min="5" max="5" width="17" style="35" bestFit="1" customWidth="1"/>
    <col min="6" max="6" width="11.28515625" style="36" customWidth="1"/>
    <col min="7" max="7" width="11.28515625" style="35" customWidth="1"/>
    <col min="8" max="8" width="10.85546875" style="35" customWidth="1"/>
    <col min="9" max="9" width="12.140625" style="36" customWidth="1"/>
    <col min="10" max="10" width="20.5703125" style="52" bestFit="1" customWidth="1"/>
    <col min="11" max="11" width="13.42578125" style="50" bestFit="1" customWidth="1"/>
    <col min="12" max="12" width="11.5703125" style="35" bestFit="1" customWidth="1"/>
    <col min="13" max="13" width="12.5703125" style="35" bestFit="1" customWidth="1"/>
    <col min="14" max="16384" width="9.140625" style="35"/>
  </cols>
  <sheetData>
    <row r="1" spans="1:12" ht="18.75" x14ac:dyDescent="0.25">
      <c r="A1" s="215" t="s">
        <v>93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2" ht="18.75" x14ac:dyDescent="0.25">
      <c r="A2" s="215" t="s">
        <v>121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2" ht="18.75" x14ac:dyDescent="0.25">
      <c r="A3" s="79"/>
      <c r="B3" s="79"/>
      <c r="C3" s="79"/>
      <c r="D3" s="120"/>
      <c r="E3" s="79"/>
      <c r="F3" s="120" t="s">
        <v>94</v>
      </c>
      <c r="G3" s="79"/>
      <c r="H3" s="79"/>
      <c r="I3" s="79"/>
      <c r="J3" s="169" t="s">
        <v>118</v>
      </c>
      <c r="K3" s="79"/>
    </row>
    <row r="4" spans="1:12" x14ac:dyDescent="0.25">
      <c r="A4" s="180"/>
      <c r="B4" s="180"/>
      <c r="C4" s="181"/>
      <c r="D4" s="216" t="s">
        <v>133</v>
      </c>
      <c r="E4" s="217"/>
      <c r="F4" s="218" t="s">
        <v>134</v>
      </c>
      <c r="G4" s="219"/>
      <c r="H4" s="218" t="s">
        <v>135</v>
      </c>
      <c r="I4" s="219"/>
      <c r="J4" s="182" t="s">
        <v>0</v>
      </c>
      <c r="K4" s="183" t="s">
        <v>1</v>
      </c>
    </row>
    <row r="5" spans="1:12" x14ac:dyDescent="0.25">
      <c r="A5" s="184"/>
      <c r="B5" s="184"/>
      <c r="C5" s="185"/>
      <c r="D5" s="211" t="s">
        <v>122</v>
      </c>
      <c r="E5" s="212"/>
      <c r="F5" s="213" t="s">
        <v>123</v>
      </c>
      <c r="G5" s="214"/>
      <c r="H5" s="213" t="s">
        <v>123</v>
      </c>
      <c r="I5" s="214"/>
      <c r="J5" s="186"/>
      <c r="K5" s="187"/>
    </row>
    <row r="6" spans="1:12" x14ac:dyDescent="0.25">
      <c r="A6" s="188" t="s">
        <v>2</v>
      </c>
      <c r="B6" s="188" t="s">
        <v>3</v>
      </c>
      <c r="C6" s="189" t="s">
        <v>4</v>
      </c>
      <c r="D6" s="190" t="s">
        <v>5</v>
      </c>
      <c r="E6" s="191" t="s">
        <v>6</v>
      </c>
      <c r="F6" s="192" t="s">
        <v>5</v>
      </c>
      <c r="G6" s="193" t="s">
        <v>6</v>
      </c>
      <c r="H6" s="192" t="s">
        <v>5</v>
      </c>
      <c r="I6" s="193" t="s">
        <v>6</v>
      </c>
      <c r="J6" s="194" t="s">
        <v>131</v>
      </c>
      <c r="K6" s="195" t="s">
        <v>119</v>
      </c>
    </row>
    <row r="7" spans="1:12" x14ac:dyDescent="0.25">
      <c r="A7" s="184">
        <v>1</v>
      </c>
      <c r="B7" s="131" t="s">
        <v>8</v>
      </c>
      <c r="C7" s="132"/>
      <c r="D7" s="34"/>
      <c r="E7" s="124">
        <v>106791238.74394999</v>
      </c>
      <c r="F7" s="34"/>
      <c r="G7" s="196">
        <v>27679.679260000001</v>
      </c>
      <c r="H7" s="34"/>
      <c r="I7" s="196">
        <v>10695840.431530001</v>
      </c>
      <c r="J7" s="197">
        <f>+I7/G7*100-100</f>
        <v>38541.489776894181</v>
      </c>
      <c r="K7" s="198">
        <v>44.691807743163977</v>
      </c>
      <c r="L7" s="170"/>
    </row>
    <row r="8" spans="1:12" x14ac:dyDescent="0.25">
      <c r="A8" s="184">
        <v>2</v>
      </c>
      <c r="B8" s="128" t="s">
        <v>117</v>
      </c>
      <c r="C8" s="132"/>
      <c r="D8" s="34"/>
      <c r="E8" s="124">
        <v>14397757.922489999</v>
      </c>
      <c r="F8" s="34"/>
      <c r="G8" s="124">
        <v>863415.17622999998</v>
      </c>
      <c r="H8" s="34"/>
      <c r="I8" s="124">
        <v>1093815.6631499999</v>
      </c>
      <c r="J8" s="197">
        <f t="shared" ref="J8:J47" si="0">+I8/G8*100-100</f>
        <v>26.684785403705362</v>
      </c>
      <c r="K8" s="198">
        <v>4.5704308732818708</v>
      </c>
      <c r="L8" s="170"/>
    </row>
    <row r="9" spans="1:12" x14ac:dyDescent="0.25">
      <c r="A9" s="184">
        <v>3</v>
      </c>
      <c r="B9" s="128" t="s">
        <v>10</v>
      </c>
      <c r="C9" s="132" t="s">
        <v>11</v>
      </c>
      <c r="D9" s="34">
        <v>472023.051022142</v>
      </c>
      <c r="E9" s="124">
        <v>10776856.443050001</v>
      </c>
      <c r="F9" s="93">
        <v>40481.361941568597</v>
      </c>
      <c r="G9" s="196">
        <v>1117517.9828699999</v>
      </c>
      <c r="H9" s="93">
        <v>26948.760940432501</v>
      </c>
      <c r="I9" s="196">
        <v>820516.90876000002</v>
      </c>
      <c r="J9" s="197">
        <f t="shared" si="0"/>
        <v>-26.576849649188134</v>
      </c>
      <c r="K9" s="198">
        <v>3.428471485814002</v>
      </c>
      <c r="L9" s="170"/>
    </row>
    <row r="10" spans="1:12" x14ac:dyDescent="0.25">
      <c r="A10" s="184">
        <v>4</v>
      </c>
      <c r="B10" s="128" t="s">
        <v>13</v>
      </c>
      <c r="C10" s="132" t="s">
        <v>14</v>
      </c>
      <c r="D10" s="34">
        <v>15887379.010000212</v>
      </c>
      <c r="E10" s="124">
        <v>8754390.5759400018</v>
      </c>
      <c r="F10" s="34">
        <v>1748900.6300517321</v>
      </c>
      <c r="G10" s="124">
        <v>863252.38375000015</v>
      </c>
      <c r="H10" s="34">
        <v>1232594.9249806474</v>
      </c>
      <c r="I10" s="124">
        <v>818183.12163999991</v>
      </c>
      <c r="J10" s="197">
        <f t="shared" si="0"/>
        <v>-5.220867379968027</v>
      </c>
      <c r="K10" s="198">
        <v>3.418719922489156</v>
      </c>
      <c r="L10" s="170"/>
    </row>
    <row r="11" spans="1:12" x14ac:dyDescent="0.25">
      <c r="A11" s="184">
        <v>5</v>
      </c>
      <c r="B11" s="131" t="s">
        <v>9</v>
      </c>
      <c r="C11" s="132"/>
      <c r="D11" s="34"/>
      <c r="E11" s="124">
        <v>2414300.6316999998</v>
      </c>
      <c r="F11" s="34"/>
      <c r="G11" s="124">
        <v>92180.216230000005</v>
      </c>
      <c r="H11" s="34"/>
      <c r="I11" s="124">
        <v>714563.81224999996</v>
      </c>
      <c r="J11" s="197">
        <f t="shared" si="0"/>
        <v>675.1813149006756</v>
      </c>
      <c r="K11" s="198">
        <v>2.9857540154730144</v>
      </c>
      <c r="L11" s="170"/>
    </row>
    <row r="12" spans="1:12" x14ac:dyDescent="0.25">
      <c r="A12" s="184">
        <v>6</v>
      </c>
      <c r="B12" s="129" t="s">
        <v>18</v>
      </c>
      <c r="C12" s="132"/>
      <c r="D12" s="34"/>
      <c r="E12" s="124">
        <v>12326544.49594</v>
      </c>
      <c r="F12" s="34"/>
      <c r="G12" s="196">
        <v>2.6160000000000001</v>
      </c>
      <c r="H12" s="34"/>
      <c r="I12" s="196">
        <v>651497.65012000001</v>
      </c>
      <c r="J12" s="199">
        <f t="shared" si="0"/>
        <v>24904244.423547398</v>
      </c>
      <c r="K12" s="198">
        <v>2.7222365470649721</v>
      </c>
      <c r="L12" s="170"/>
    </row>
    <row r="13" spans="1:12" x14ac:dyDescent="0.25">
      <c r="A13" s="184">
        <v>7</v>
      </c>
      <c r="B13" s="128" t="s">
        <v>12</v>
      </c>
      <c r="C13" s="132"/>
      <c r="D13" s="34"/>
      <c r="E13" s="124">
        <v>8226838.6849600002</v>
      </c>
      <c r="F13" s="34"/>
      <c r="G13" s="124">
        <v>443505.46164999995</v>
      </c>
      <c r="H13" s="34"/>
      <c r="I13" s="124">
        <v>623077.44466000004</v>
      </c>
      <c r="J13" s="197">
        <f t="shared" si="0"/>
        <v>40.489238247918678</v>
      </c>
      <c r="K13" s="198">
        <v>2.6034847419524638</v>
      </c>
      <c r="L13" s="170"/>
    </row>
    <row r="14" spans="1:12" x14ac:dyDescent="0.25">
      <c r="A14" s="184">
        <v>8</v>
      </c>
      <c r="B14" s="128" t="s">
        <v>78</v>
      </c>
      <c r="C14" s="132"/>
      <c r="D14" s="34"/>
      <c r="E14" s="124">
        <v>5142817.0292799994</v>
      </c>
      <c r="F14" s="34"/>
      <c r="G14" s="124">
        <v>652195.76995999995</v>
      </c>
      <c r="H14" s="34"/>
      <c r="I14" s="124">
        <v>523833.33744999999</v>
      </c>
      <c r="J14" s="197">
        <f t="shared" si="0"/>
        <v>-19.681580044266866</v>
      </c>
      <c r="K14" s="198">
        <v>2.1888003057489955</v>
      </c>
      <c r="L14" s="170"/>
    </row>
    <row r="15" spans="1:12" x14ac:dyDescent="0.25">
      <c r="A15" s="184">
        <v>9</v>
      </c>
      <c r="B15" s="128" t="s">
        <v>15</v>
      </c>
      <c r="C15" s="132"/>
      <c r="D15" s="34"/>
      <c r="E15" s="124">
        <v>7717836.82388</v>
      </c>
      <c r="F15" s="34"/>
      <c r="G15" s="124">
        <v>480622.6017</v>
      </c>
      <c r="H15" s="34"/>
      <c r="I15" s="124">
        <v>432225.10940999998</v>
      </c>
      <c r="J15" s="197">
        <f t="shared" si="0"/>
        <v>-10.06974955376927</v>
      </c>
      <c r="K15" s="198">
        <v>1.8060218470140843</v>
      </c>
      <c r="L15" s="170"/>
    </row>
    <row r="16" spans="1:12" x14ac:dyDescent="0.25">
      <c r="A16" s="184">
        <v>10</v>
      </c>
      <c r="B16" s="128" t="s">
        <v>20</v>
      </c>
      <c r="C16" s="132" t="s">
        <v>17</v>
      </c>
      <c r="D16" s="34">
        <v>15598659.990665721</v>
      </c>
      <c r="E16" s="124">
        <v>4590856.2244199999</v>
      </c>
      <c r="F16" s="34">
        <v>2140350.7760000187</v>
      </c>
      <c r="G16" s="124">
        <v>579044.67848</v>
      </c>
      <c r="H16" s="34">
        <v>1309590.0402227317</v>
      </c>
      <c r="I16" s="124">
        <v>402733.39376000001</v>
      </c>
      <c r="J16" s="197">
        <f t="shared" si="0"/>
        <v>-30.448649520934978</v>
      </c>
      <c r="K16" s="198">
        <v>1.6827928128597933</v>
      </c>
      <c r="L16" s="170"/>
    </row>
    <row r="17" spans="1:12" x14ac:dyDescent="0.25">
      <c r="A17" s="184">
        <v>11</v>
      </c>
      <c r="B17" s="128" t="s">
        <v>19</v>
      </c>
      <c r="C17" s="132"/>
      <c r="D17" s="34"/>
      <c r="E17" s="124">
        <v>16357191.729509998</v>
      </c>
      <c r="F17" s="34"/>
      <c r="G17" s="124">
        <v>1246155.0279999999</v>
      </c>
      <c r="H17" s="34"/>
      <c r="I17" s="124">
        <v>355912.23406000005</v>
      </c>
      <c r="J17" s="197">
        <f t="shared" si="0"/>
        <v>-71.439168798185833</v>
      </c>
      <c r="K17" s="198">
        <v>1.48715393052794</v>
      </c>
      <c r="L17" s="170"/>
    </row>
    <row r="18" spans="1:12" x14ac:dyDescent="0.25">
      <c r="A18" s="184">
        <v>12</v>
      </c>
      <c r="B18" s="129" t="s">
        <v>79</v>
      </c>
      <c r="C18" s="132"/>
      <c r="D18" s="34"/>
      <c r="E18" s="124">
        <v>7099647.5832899995</v>
      </c>
      <c r="F18" s="34"/>
      <c r="G18" s="124">
        <v>762699.52102999995</v>
      </c>
      <c r="H18" s="34"/>
      <c r="I18" s="124">
        <v>331167.68053000001</v>
      </c>
      <c r="J18" s="197">
        <f t="shared" si="0"/>
        <v>-56.579534744853483</v>
      </c>
      <c r="K18" s="198">
        <v>1.3837605753135898</v>
      </c>
      <c r="L18" s="170"/>
    </row>
    <row r="19" spans="1:12" x14ac:dyDescent="0.25">
      <c r="A19" s="184">
        <v>13</v>
      </c>
      <c r="B19" s="128" t="s">
        <v>16</v>
      </c>
      <c r="C19" s="132" t="s">
        <v>17</v>
      </c>
      <c r="D19" s="34">
        <v>4301045</v>
      </c>
      <c r="E19" s="124">
        <v>7683706.4492199998</v>
      </c>
      <c r="F19" s="93">
        <v>87900</v>
      </c>
      <c r="G19" s="196">
        <v>161252</v>
      </c>
      <c r="H19" s="200">
        <v>216150</v>
      </c>
      <c r="I19" s="196">
        <v>321761</v>
      </c>
      <c r="J19" s="197">
        <f t="shared" si="0"/>
        <v>99.539230521171845</v>
      </c>
      <c r="K19" s="198">
        <v>1.3444554304360696</v>
      </c>
      <c r="L19" s="170"/>
    </row>
    <row r="20" spans="1:12" x14ac:dyDescent="0.25">
      <c r="A20" s="184">
        <v>14</v>
      </c>
      <c r="B20" s="128" t="s">
        <v>21</v>
      </c>
      <c r="C20" s="132"/>
      <c r="D20" s="34"/>
      <c r="E20" s="124">
        <v>3224130.4974000002</v>
      </c>
      <c r="F20" s="34"/>
      <c r="G20" s="196">
        <v>300938.73479999998</v>
      </c>
      <c r="H20" s="34"/>
      <c r="I20" s="196">
        <v>317301.76462999999</v>
      </c>
      <c r="J20" s="197">
        <f t="shared" si="0"/>
        <v>5.4373292427359701</v>
      </c>
      <c r="K20" s="198">
        <v>1.3258228329217994</v>
      </c>
      <c r="L20" s="170"/>
    </row>
    <row r="21" spans="1:12" x14ac:dyDescent="0.25">
      <c r="A21" s="184">
        <v>15</v>
      </c>
      <c r="B21" s="129" t="s">
        <v>85</v>
      </c>
      <c r="C21" s="132"/>
      <c r="D21" s="34"/>
      <c r="E21" s="124">
        <v>3629816.6060000001</v>
      </c>
      <c r="F21" s="34"/>
      <c r="G21" s="196">
        <v>433175.14199999999</v>
      </c>
      <c r="H21" s="34"/>
      <c r="I21" s="196">
        <v>249709.685</v>
      </c>
      <c r="J21" s="197">
        <f t="shared" si="0"/>
        <v>-42.353643875529677</v>
      </c>
      <c r="K21" s="198">
        <v>1.0433941404667761</v>
      </c>
      <c r="L21" s="170"/>
    </row>
    <row r="22" spans="1:12" x14ac:dyDescent="0.25">
      <c r="A22" s="184">
        <v>16</v>
      </c>
      <c r="B22" s="128" t="s">
        <v>23</v>
      </c>
      <c r="C22" s="132"/>
      <c r="D22" s="34"/>
      <c r="E22" s="124">
        <v>2377207.4081000001</v>
      </c>
      <c r="F22" s="34"/>
      <c r="G22" s="124">
        <v>151779.61566000001</v>
      </c>
      <c r="H22" s="34"/>
      <c r="I22" s="124">
        <v>242325.58674</v>
      </c>
      <c r="J22" s="197">
        <f t="shared" si="0"/>
        <v>59.656213178738767</v>
      </c>
      <c r="K22" s="198">
        <v>1.0125402116048863</v>
      </c>
      <c r="L22" s="170"/>
    </row>
    <row r="23" spans="1:12" x14ac:dyDescent="0.25">
      <c r="A23" s="184">
        <v>17</v>
      </c>
      <c r="B23" s="128" t="s">
        <v>26</v>
      </c>
      <c r="C23" s="132"/>
      <c r="D23" s="34"/>
      <c r="E23" s="124">
        <v>2043731.5893600003</v>
      </c>
      <c r="F23" s="34"/>
      <c r="G23" s="124">
        <v>220568.03260000001</v>
      </c>
      <c r="H23" s="34"/>
      <c r="I23" s="124">
        <v>241876.24224000002</v>
      </c>
      <c r="J23" s="197">
        <f t="shared" si="0"/>
        <v>9.6606064753918588</v>
      </c>
      <c r="K23" s="198">
        <v>1.0106626576031226</v>
      </c>
      <c r="L23" s="170"/>
    </row>
    <row r="24" spans="1:12" x14ac:dyDescent="0.25">
      <c r="A24" s="184">
        <v>18</v>
      </c>
      <c r="B24" s="128" t="s">
        <v>84</v>
      </c>
      <c r="C24" s="132"/>
      <c r="D24" s="34"/>
      <c r="E24" s="124">
        <v>2515320.8325</v>
      </c>
      <c r="F24" s="34"/>
      <c r="G24" s="124">
        <v>189657.1</v>
      </c>
      <c r="H24" s="34"/>
      <c r="I24" s="124">
        <v>237446.72</v>
      </c>
      <c r="J24" s="197">
        <f t="shared" si="0"/>
        <v>25.19790717036166</v>
      </c>
      <c r="K24" s="198">
        <v>0.99215421428710415</v>
      </c>
      <c r="L24" s="170"/>
    </row>
    <row r="25" spans="1:12" x14ac:dyDescent="0.25">
      <c r="A25" s="184">
        <v>19</v>
      </c>
      <c r="B25" s="128" t="s">
        <v>86</v>
      </c>
      <c r="C25" s="132"/>
      <c r="D25" s="34"/>
      <c r="E25" s="124">
        <v>2219429.7316000001</v>
      </c>
      <c r="F25" s="34"/>
      <c r="G25" s="196">
        <v>128060.7148</v>
      </c>
      <c r="H25" s="34"/>
      <c r="I25" s="196">
        <v>232800.51433999999</v>
      </c>
      <c r="J25" s="197">
        <f t="shared" si="0"/>
        <v>81.789172974380421</v>
      </c>
      <c r="K25" s="198">
        <v>0.9727403747275869</v>
      </c>
      <c r="L25" s="170"/>
    </row>
    <row r="26" spans="1:12" x14ac:dyDescent="0.25">
      <c r="A26" s="184">
        <v>20</v>
      </c>
      <c r="B26" s="128" t="s">
        <v>83</v>
      </c>
      <c r="C26" s="132"/>
      <c r="D26" s="34"/>
      <c r="E26" s="124">
        <v>3083186.9345899997</v>
      </c>
      <c r="F26" s="34"/>
      <c r="G26" s="124">
        <v>191254.31349</v>
      </c>
      <c r="H26" s="34"/>
      <c r="I26" s="124">
        <v>202428.21755</v>
      </c>
      <c r="J26" s="197">
        <f t="shared" si="0"/>
        <v>5.8424324430121857</v>
      </c>
      <c r="K26" s="198">
        <v>0.84583189497357236</v>
      </c>
      <c r="L26" s="170"/>
    </row>
    <row r="27" spans="1:12" x14ac:dyDescent="0.25">
      <c r="A27" s="184">
        <v>21</v>
      </c>
      <c r="B27" s="130" t="s">
        <v>77</v>
      </c>
      <c r="C27" s="132"/>
      <c r="D27" s="34"/>
      <c r="E27" s="124">
        <v>4514096.9005399998</v>
      </c>
      <c r="F27" s="34"/>
      <c r="G27" s="196">
        <v>216835.43278</v>
      </c>
      <c r="H27" s="34"/>
      <c r="I27" s="196">
        <v>184455.33108</v>
      </c>
      <c r="J27" s="197">
        <f t="shared" si="0"/>
        <v>-14.933030679009306</v>
      </c>
      <c r="K27" s="198">
        <v>0.77073346845450241</v>
      </c>
      <c r="L27" s="170"/>
    </row>
    <row r="28" spans="1:12" x14ac:dyDescent="0.25">
      <c r="A28" s="184">
        <v>22</v>
      </c>
      <c r="B28" s="128" t="s">
        <v>25</v>
      </c>
      <c r="C28" s="132"/>
      <c r="D28" s="34"/>
      <c r="E28" s="124">
        <v>2042195.8914999999</v>
      </c>
      <c r="F28" s="34"/>
      <c r="G28" s="124">
        <v>155328.42199</v>
      </c>
      <c r="H28" s="34"/>
      <c r="I28" s="124">
        <v>154240.84837999998</v>
      </c>
      <c r="J28" s="197">
        <f t="shared" si="0"/>
        <v>-0.70017682280325744</v>
      </c>
      <c r="K28" s="198">
        <v>0.6444844036398365</v>
      </c>
      <c r="L28" s="170"/>
    </row>
    <row r="29" spans="1:12" x14ac:dyDescent="0.25">
      <c r="A29" s="184">
        <v>23</v>
      </c>
      <c r="B29" s="128" t="s">
        <v>24</v>
      </c>
      <c r="C29" s="132"/>
      <c r="D29" s="34"/>
      <c r="E29" s="124">
        <v>1222663.6399500004</v>
      </c>
      <c r="F29" s="34"/>
      <c r="G29" s="124">
        <v>119540.04709999998</v>
      </c>
      <c r="H29" s="34"/>
      <c r="I29" s="124">
        <v>133971.43901999996</v>
      </c>
      <c r="J29" s="197">
        <f t="shared" si="0"/>
        <v>12.072432854177762</v>
      </c>
      <c r="K29" s="198">
        <v>0.55979011972791515</v>
      </c>
      <c r="L29" s="170"/>
    </row>
    <row r="30" spans="1:12" x14ac:dyDescent="0.25">
      <c r="A30" s="184">
        <v>24</v>
      </c>
      <c r="B30" s="128" t="s">
        <v>22</v>
      </c>
      <c r="C30" s="132" t="s">
        <v>17</v>
      </c>
      <c r="D30" s="34">
        <v>13879592</v>
      </c>
      <c r="E30" s="124">
        <v>2058685.25238</v>
      </c>
      <c r="F30" s="93">
        <v>872200</v>
      </c>
      <c r="G30" s="196">
        <v>125750.08</v>
      </c>
      <c r="H30" s="200">
        <v>822800</v>
      </c>
      <c r="I30" s="196">
        <v>127378.68</v>
      </c>
      <c r="J30" s="197">
        <f t="shared" si="0"/>
        <v>1.2951085200104728</v>
      </c>
      <c r="K30" s="198">
        <v>0.53224274554025619</v>
      </c>
      <c r="L30" s="170"/>
    </row>
    <row r="31" spans="1:12" x14ac:dyDescent="0.25">
      <c r="A31" s="184">
        <v>25</v>
      </c>
      <c r="B31" s="129" t="s">
        <v>80</v>
      </c>
      <c r="C31" s="132"/>
      <c r="D31" s="34"/>
      <c r="E31" s="124">
        <v>1150769.3160000001</v>
      </c>
      <c r="F31" s="34"/>
      <c r="G31" s="196">
        <v>92539.68</v>
      </c>
      <c r="H31" s="34"/>
      <c r="I31" s="196">
        <v>94783.74</v>
      </c>
      <c r="J31" s="197">
        <f t="shared" si="0"/>
        <v>2.4249705639786185</v>
      </c>
      <c r="K31" s="198">
        <v>0.39604710937633991</v>
      </c>
      <c r="L31" s="170"/>
    </row>
    <row r="32" spans="1:12" x14ac:dyDescent="0.25">
      <c r="A32" s="184">
        <v>26</v>
      </c>
      <c r="B32" s="128" t="s">
        <v>35</v>
      </c>
      <c r="C32" s="132"/>
      <c r="D32" s="34"/>
      <c r="E32" s="124">
        <v>1329969.40157</v>
      </c>
      <c r="F32" s="34"/>
      <c r="G32" s="124">
        <v>107204.70749</v>
      </c>
      <c r="H32" s="34"/>
      <c r="I32" s="124">
        <v>92850.60046999999</v>
      </c>
      <c r="J32" s="197">
        <f t="shared" si="0"/>
        <v>-13.389437232818295</v>
      </c>
      <c r="K32" s="198">
        <v>0.38796962348184327</v>
      </c>
      <c r="L32" s="170"/>
    </row>
    <row r="33" spans="1:12" x14ac:dyDescent="0.25">
      <c r="A33" s="184">
        <v>27</v>
      </c>
      <c r="B33" s="129" t="s">
        <v>81</v>
      </c>
      <c r="C33" s="132"/>
      <c r="D33" s="34"/>
      <c r="E33" s="124">
        <v>897311.47450000001</v>
      </c>
      <c r="F33" s="34"/>
      <c r="G33" s="196">
        <v>94169.891499999998</v>
      </c>
      <c r="H33" s="34"/>
      <c r="I33" s="196">
        <v>92620.321500000005</v>
      </c>
      <c r="J33" s="197">
        <f t="shared" si="0"/>
        <v>-1.6455047099634754</v>
      </c>
      <c r="K33" s="198">
        <v>0.38700741920061682</v>
      </c>
      <c r="L33" s="170"/>
    </row>
    <row r="34" spans="1:12" x14ac:dyDescent="0.25">
      <c r="A34" s="184">
        <v>28</v>
      </c>
      <c r="B34" s="128" t="s">
        <v>32</v>
      </c>
      <c r="C34" s="132" t="s">
        <v>17</v>
      </c>
      <c r="D34" s="34">
        <v>2517917.7992172199</v>
      </c>
      <c r="E34" s="124">
        <v>361384.04317000002</v>
      </c>
      <c r="F34" s="34">
        <v>118080</v>
      </c>
      <c r="G34" s="124">
        <v>16401.91361</v>
      </c>
      <c r="H34" s="34">
        <v>603400</v>
      </c>
      <c r="I34" s="124">
        <v>89120.886409999992</v>
      </c>
      <c r="J34" s="197">
        <f t="shared" si="0"/>
        <v>443.35663831118052</v>
      </c>
      <c r="K34" s="198">
        <v>0.37238527882248196</v>
      </c>
      <c r="L34" s="170"/>
    </row>
    <row r="35" spans="1:12" x14ac:dyDescent="0.25">
      <c r="A35" s="184">
        <v>29</v>
      </c>
      <c r="B35" s="128" t="s">
        <v>27</v>
      </c>
      <c r="C35" s="132"/>
      <c r="D35" s="34"/>
      <c r="E35" s="124">
        <v>760129.21036999999</v>
      </c>
      <c r="F35" s="34"/>
      <c r="G35" s="196">
        <v>56001.125520000001</v>
      </c>
      <c r="H35" s="34"/>
      <c r="I35" s="196">
        <v>78930.792560000002</v>
      </c>
      <c r="J35" s="197">
        <f t="shared" si="0"/>
        <v>40.945011063770494</v>
      </c>
      <c r="K35" s="198">
        <v>0.32980669716315814</v>
      </c>
      <c r="L35" s="170"/>
    </row>
    <row r="36" spans="1:12" x14ac:dyDescent="0.25">
      <c r="A36" s="184">
        <v>30</v>
      </c>
      <c r="B36" s="128" t="s">
        <v>30</v>
      </c>
      <c r="C36" s="132" t="s">
        <v>17</v>
      </c>
      <c r="D36" s="34">
        <v>3817271</v>
      </c>
      <c r="E36" s="124">
        <v>583609.91006999998</v>
      </c>
      <c r="F36" s="34">
        <v>1268610</v>
      </c>
      <c r="G36" s="124">
        <v>154901.37</v>
      </c>
      <c r="H36" s="34">
        <v>1256440</v>
      </c>
      <c r="I36" s="124">
        <v>70289.499750000003</v>
      </c>
      <c r="J36" s="197">
        <f t="shared" si="0"/>
        <v>-54.623061274409643</v>
      </c>
      <c r="K36" s="198">
        <v>0.2936996703811906</v>
      </c>
      <c r="L36" s="170"/>
    </row>
    <row r="37" spans="1:12" x14ac:dyDescent="0.25">
      <c r="A37" s="184">
        <v>31</v>
      </c>
      <c r="B37" s="128" t="s">
        <v>34</v>
      </c>
      <c r="C37" s="132" t="s">
        <v>17</v>
      </c>
      <c r="D37" s="34">
        <v>3228795.769653324</v>
      </c>
      <c r="E37" s="124">
        <v>479632.17369000003</v>
      </c>
      <c r="F37" s="34">
        <v>232111.099975586</v>
      </c>
      <c r="G37" s="124">
        <v>35825.422850000003</v>
      </c>
      <c r="H37" s="34">
        <v>343844.69970703102</v>
      </c>
      <c r="I37" s="124">
        <v>62925.080750000001</v>
      </c>
      <c r="J37" s="197">
        <f t="shared" si="0"/>
        <v>75.643651195592213</v>
      </c>
      <c r="K37" s="198">
        <v>0.2629279699061281</v>
      </c>
      <c r="L37" s="170"/>
    </row>
    <row r="38" spans="1:12" x14ac:dyDescent="0.25">
      <c r="A38" s="184">
        <v>32</v>
      </c>
      <c r="B38" s="128" t="s">
        <v>87</v>
      </c>
      <c r="C38" s="132"/>
      <c r="D38" s="34"/>
      <c r="E38" s="124">
        <v>697378.28518999997</v>
      </c>
      <c r="F38" s="34"/>
      <c r="G38" s="196">
        <v>20401.2032</v>
      </c>
      <c r="H38" s="34"/>
      <c r="I38" s="196">
        <v>43779.540079999999</v>
      </c>
      <c r="J38" s="197">
        <f t="shared" si="0"/>
        <v>114.59293185217626</v>
      </c>
      <c r="K38" s="198">
        <v>0.18292969130052916</v>
      </c>
      <c r="L38" s="170"/>
    </row>
    <row r="39" spans="1:12" x14ac:dyDescent="0.25">
      <c r="A39" s="184">
        <v>33</v>
      </c>
      <c r="B39" s="128" t="s">
        <v>28</v>
      </c>
      <c r="C39" s="132" t="s">
        <v>17</v>
      </c>
      <c r="D39" s="34">
        <v>38579.111923605167</v>
      </c>
      <c r="E39" s="124">
        <v>572791.63180999993</v>
      </c>
      <c r="F39" s="34">
        <v>2726.65000247955</v>
      </c>
      <c r="G39" s="124">
        <v>43851.242679999996</v>
      </c>
      <c r="H39" s="34">
        <v>6799.6699973940795</v>
      </c>
      <c r="I39" s="124">
        <v>38453.174289999995</v>
      </c>
      <c r="J39" s="197">
        <f t="shared" si="0"/>
        <v>-12.309955340129946</v>
      </c>
      <c r="K39" s="198">
        <v>0.16067385106241946</v>
      </c>
      <c r="L39" s="170"/>
    </row>
    <row r="40" spans="1:12" x14ac:dyDescent="0.25">
      <c r="A40" s="184">
        <v>34</v>
      </c>
      <c r="B40" s="129" t="s">
        <v>88</v>
      </c>
      <c r="C40" s="132"/>
      <c r="D40" s="34"/>
      <c r="E40" s="124">
        <v>252156.25397000002</v>
      </c>
      <c r="F40" s="34"/>
      <c r="G40" s="124">
        <v>24139.585340000001</v>
      </c>
      <c r="H40" s="34"/>
      <c r="I40" s="124">
        <v>35343.171999999999</v>
      </c>
      <c r="J40" s="197">
        <f t="shared" si="0"/>
        <v>46.411678171767619</v>
      </c>
      <c r="K40" s="198">
        <v>0.14767892791306605</v>
      </c>
      <c r="L40" s="170"/>
    </row>
    <row r="41" spans="1:12" x14ac:dyDescent="0.25">
      <c r="A41" s="184">
        <v>35</v>
      </c>
      <c r="B41" s="129" t="s">
        <v>82</v>
      </c>
      <c r="C41" s="132"/>
      <c r="D41" s="34"/>
      <c r="E41" s="124">
        <v>320603.59862</v>
      </c>
      <c r="F41" s="34"/>
      <c r="G41" s="196">
        <v>6564.3935000000001</v>
      </c>
      <c r="H41" s="34"/>
      <c r="I41" s="196">
        <v>21882.95362</v>
      </c>
      <c r="J41" s="197">
        <f t="shared" si="0"/>
        <v>233.35834635751189</v>
      </c>
      <c r="K41" s="198">
        <v>9.1436363724595737E-2</v>
      </c>
      <c r="L41" s="170"/>
    </row>
    <row r="42" spans="1:12" x14ac:dyDescent="0.25">
      <c r="A42" s="184">
        <v>36</v>
      </c>
      <c r="B42" s="128" t="s">
        <v>31</v>
      </c>
      <c r="C42" s="132"/>
      <c r="D42" s="34"/>
      <c r="E42" s="124">
        <v>251678.62015</v>
      </c>
      <c r="F42" s="34"/>
      <c r="G42" s="196">
        <v>17320.403600000001</v>
      </c>
      <c r="H42" s="34"/>
      <c r="I42" s="196">
        <v>19166.336200000002</v>
      </c>
      <c r="J42" s="197">
        <f t="shared" si="0"/>
        <v>10.657561120573433</v>
      </c>
      <c r="K42" s="198">
        <v>8.0085171247147494E-2</v>
      </c>
      <c r="L42" s="170"/>
    </row>
    <row r="43" spans="1:12" x14ac:dyDescent="0.25">
      <c r="A43" s="184">
        <v>37</v>
      </c>
      <c r="B43" s="128" t="s">
        <v>36</v>
      </c>
      <c r="C43" s="132"/>
      <c r="D43" s="34"/>
      <c r="E43" s="124">
        <v>178711.97456999999</v>
      </c>
      <c r="F43" s="34"/>
      <c r="G43" s="196">
        <v>15911.396220000001</v>
      </c>
      <c r="H43" s="34"/>
      <c r="I43" s="196">
        <v>9929.3159099999993</v>
      </c>
      <c r="J43" s="197">
        <f t="shared" si="0"/>
        <v>-37.596199775861038</v>
      </c>
      <c r="K43" s="198">
        <v>4.1488939603353932E-2</v>
      </c>
      <c r="L43" s="170"/>
    </row>
    <row r="44" spans="1:12" x14ac:dyDescent="0.25">
      <c r="A44" s="184">
        <v>38</v>
      </c>
      <c r="B44" s="128" t="s">
        <v>29</v>
      </c>
      <c r="C44" s="132"/>
      <c r="D44" s="34"/>
      <c r="E44" s="124">
        <v>269283.22994999995</v>
      </c>
      <c r="F44" s="34"/>
      <c r="G44" s="124">
        <v>20211.866590000001</v>
      </c>
      <c r="H44" s="34"/>
      <c r="I44" s="124">
        <v>9910.0610799999995</v>
      </c>
      <c r="J44" s="197">
        <f t="shared" si="0"/>
        <v>-50.969095130960888</v>
      </c>
      <c r="K44" s="198">
        <v>4.1408484667063879E-2</v>
      </c>
      <c r="L44" s="170"/>
    </row>
    <row r="45" spans="1:12" x14ac:dyDescent="0.25">
      <c r="A45" s="184">
        <v>39</v>
      </c>
      <c r="B45" s="129" t="s">
        <v>33</v>
      </c>
      <c r="C45" s="132"/>
      <c r="D45" s="34"/>
      <c r="E45" s="124">
        <v>47872.94713</v>
      </c>
      <c r="F45" s="125"/>
      <c r="G45" s="196">
        <v>9121.9677499999998</v>
      </c>
      <c r="H45" s="125"/>
      <c r="I45" s="196">
        <v>181.55659</v>
      </c>
      <c r="J45" s="201">
        <f t="shared" si="0"/>
        <v>-98.009677352783882</v>
      </c>
      <c r="K45" s="198">
        <v>7.5862128523020199E-4</v>
      </c>
      <c r="L45" s="170"/>
    </row>
    <row r="46" spans="1:12" x14ac:dyDescent="0.25">
      <c r="A46" s="184">
        <v>40</v>
      </c>
      <c r="B46" s="128" t="s">
        <v>37</v>
      </c>
      <c r="C46" s="132"/>
      <c r="D46" s="126"/>
      <c r="E46" s="133">
        <f>+E47-SUM(E9:E45)</f>
        <v>148855467.53228</v>
      </c>
      <c r="F46" s="127"/>
      <c r="G46" s="202">
        <f>G47-SUM(G7:G45)</f>
        <v>1989170.4346200004</v>
      </c>
      <c r="H46" s="127"/>
      <c r="I46" s="202">
        <f>I47-SUM(I7:I45)</f>
        <v>3063210.9546100087</v>
      </c>
      <c r="J46" s="197">
        <f t="shared" si="0"/>
        <v>53.994393908995875</v>
      </c>
      <c r="K46" s="198">
        <v>12.799408885777588</v>
      </c>
      <c r="L46" s="170"/>
    </row>
    <row r="47" spans="1:12" s="38" customFormat="1" x14ac:dyDescent="0.25">
      <c r="A47" s="203"/>
      <c r="B47" s="134" t="s">
        <v>38</v>
      </c>
      <c r="C47" s="122"/>
      <c r="D47" s="76"/>
      <c r="E47" s="122">
        <v>277030201.55814999</v>
      </c>
      <c r="F47" s="76"/>
      <c r="G47" s="78">
        <v>12226147.35485</v>
      </c>
      <c r="H47" s="152"/>
      <c r="I47" s="78">
        <v>23932440.80212</v>
      </c>
      <c r="J47" s="105">
        <f t="shared" si="0"/>
        <v>95.748015360098037</v>
      </c>
      <c r="K47" s="153">
        <v>100</v>
      </c>
      <c r="L47" s="170"/>
    </row>
    <row r="48" spans="1:12" x14ac:dyDescent="0.25">
      <c r="F48" s="37"/>
      <c r="G48" s="37"/>
      <c r="H48" s="37"/>
      <c r="I48" s="37"/>
    </row>
    <row r="49" spans="4:10" x14ac:dyDescent="0.25">
      <c r="D49" s="37"/>
      <c r="E49" s="37"/>
      <c r="G49" s="39"/>
      <c r="H49" s="39"/>
    </row>
    <row r="50" spans="4:10" x14ac:dyDescent="0.25">
      <c r="E50" s="39"/>
      <c r="J50" s="53"/>
    </row>
    <row r="52" spans="4:10" x14ac:dyDescent="0.25">
      <c r="F52" s="77"/>
      <c r="G52" s="40"/>
      <c r="H52" s="40"/>
      <c r="I52" s="77"/>
    </row>
    <row r="53" spans="4:10" x14ac:dyDescent="0.25">
      <c r="E53" s="40" t="s">
        <v>39</v>
      </c>
    </row>
  </sheetData>
  <sortState ref="B7:I45">
    <sortCondition descending="1" ref="I7"/>
  </sortState>
  <mergeCells count="8">
    <mergeCell ref="D5:E5"/>
    <mergeCell ref="F5:G5"/>
    <mergeCell ref="H5:I5"/>
    <mergeCell ref="A1:K1"/>
    <mergeCell ref="D4:E4"/>
    <mergeCell ref="F4:G4"/>
    <mergeCell ref="H4:I4"/>
    <mergeCell ref="A2:K2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F4" sqref="F4:F6"/>
    </sheetView>
  </sheetViews>
  <sheetFormatPr defaultRowHeight="15" x14ac:dyDescent="0.25"/>
  <cols>
    <col min="1" max="1" width="7" style="5" bestFit="1" customWidth="1"/>
    <col min="2" max="2" width="57.5703125" style="1" bestFit="1" customWidth="1"/>
    <col min="3" max="3" width="17" style="6" bestFit="1" customWidth="1"/>
    <col min="4" max="5" width="17" style="6" customWidth="1"/>
    <col min="6" max="6" width="12.140625" style="2" customWidth="1"/>
    <col min="7" max="7" width="11.5703125" style="147" customWidth="1"/>
    <col min="8" max="8" width="14.28515625" style="1" bestFit="1" customWidth="1"/>
    <col min="9" max="16384" width="9.140625" style="1"/>
  </cols>
  <sheetData>
    <row r="1" spans="1:9" ht="18.75" x14ac:dyDescent="0.25">
      <c r="A1" s="215" t="s">
        <v>95</v>
      </c>
      <c r="B1" s="215"/>
      <c r="C1" s="215"/>
      <c r="D1" s="215"/>
      <c r="E1" s="215"/>
      <c r="F1" s="215"/>
      <c r="G1" s="215"/>
      <c r="H1" s="136"/>
      <c r="I1" s="136"/>
    </row>
    <row r="2" spans="1:9" ht="18.75" x14ac:dyDescent="0.25">
      <c r="A2" s="215" t="s">
        <v>121</v>
      </c>
      <c r="B2" s="215"/>
      <c r="C2" s="215"/>
      <c r="D2" s="215"/>
      <c r="E2" s="215"/>
      <c r="F2" s="215"/>
      <c r="G2" s="215"/>
      <c r="H2" s="136"/>
      <c r="I2" s="136"/>
    </row>
    <row r="3" spans="1:9" ht="18.75" x14ac:dyDescent="0.25">
      <c r="A3" s="79"/>
      <c r="B3" s="220" t="s">
        <v>94</v>
      </c>
      <c r="C3" s="220"/>
      <c r="D3" s="220"/>
      <c r="E3" s="220"/>
      <c r="F3" s="169" t="s">
        <v>118</v>
      </c>
      <c r="G3" s="142"/>
      <c r="H3" s="79"/>
      <c r="I3" s="79"/>
    </row>
    <row r="4" spans="1:9" s="207" customFormat="1" ht="30" customHeight="1" x14ac:dyDescent="0.25">
      <c r="A4" s="204" t="s">
        <v>2</v>
      </c>
      <c r="B4" s="205" t="s">
        <v>3</v>
      </c>
      <c r="C4" s="206" t="s">
        <v>92</v>
      </c>
      <c r="D4" s="137" t="s">
        <v>92</v>
      </c>
      <c r="E4" s="72" t="s">
        <v>119</v>
      </c>
      <c r="F4" s="221" t="s">
        <v>137</v>
      </c>
      <c r="G4" s="224" t="s">
        <v>138</v>
      </c>
    </row>
    <row r="5" spans="1:9" x14ac:dyDescent="0.25">
      <c r="A5" s="174"/>
      <c r="B5" s="175"/>
      <c r="C5" s="176" t="s">
        <v>116</v>
      </c>
      <c r="D5" s="178" t="s">
        <v>116</v>
      </c>
      <c r="E5" s="176" t="s">
        <v>125</v>
      </c>
      <c r="F5" s="222"/>
      <c r="G5" s="225"/>
    </row>
    <row r="6" spans="1:9" x14ac:dyDescent="0.2">
      <c r="A6" s="3"/>
      <c r="B6" s="4"/>
      <c r="C6" s="177" t="s">
        <v>122</v>
      </c>
      <c r="D6" s="179" t="s">
        <v>123</v>
      </c>
      <c r="E6" s="73" t="s">
        <v>123</v>
      </c>
      <c r="F6" s="223"/>
      <c r="G6" s="226"/>
    </row>
    <row r="7" spans="1:9" x14ac:dyDescent="0.25">
      <c r="A7" s="42">
        <v>1</v>
      </c>
      <c r="B7" s="43" t="s">
        <v>40</v>
      </c>
      <c r="C7" s="81">
        <v>287651333.08546531</v>
      </c>
      <c r="D7" s="81">
        <v>19566609.026502784</v>
      </c>
      <c r="E7" s="140">
        <v>18465483.315489724</v>
      </c>
      <c r="F7" s="138">
        <f>E7/D7*100-100</f>
        <v>-5.6275755779736585</v>
      </c>
      <c r="G7" s="145">
        <v>12.909254061069175</v>
      </c>
      <c r="I7" s="147"/>
    </row>
    <row r="8" spans="1:9" x14ac:dyDescent="0.25">
      <c r="A8" s="44">
        <v>2</v>
      </c>
      <c r="B8" s="45" t="s">
        <v>41</v>
      </c>
      <c r="C8" s="82">
        <v>162498809.52435809</v>
      </c>
      <c r="D8" s="82">
        <v>10842811.07507634</v>
      </c>
      <c r="E8" s="141">
        <v>13303602.45415104</v>
      </c>
      <c r="F8" s="139">
        <f t="shared" ref="F8:F34" si="0">E8/D8*100-100</f>
        <v>22.695142081108102</v>
      </c>
      <c r="G8" s="146">
        <v>9.3005734577245445</v>
      </c>
      <c r="I8" s="147"/>
    </row>
    <row r="9" spans="1:9" x14ac:dyDescent="0.25">
      <c r="A9" s="44">
        <v>3</v>
      </c>
      <c r="B9" s="45" t="s">
        <v>52</v>
      </c>
      <c r="C9" s="123">
        <v>108953306.71762501</v>
      </c>
      <c r="D9" s="123">
        <v>1307948.632</v>
      </c>
      <c r="E9" s="141">
        <v>10809570.203469999</v>
      </c>
      <c r="F9" s="139">
        <f t="shared" si="0"/>
        <v>726.45219689866224</v>
      </c>
      <c r="G9" s="146">
        <v>7.5569908278816458</v>
      </c>
      <c r="I9" s="147"/>
    </row>
    <row r="10" spans="1:9" x14ac:dyDescent="0.25">
      <c r="A10" s="44">
        <v>4</v>
      </c>
      <c r="B10" s="45" t="s">
        <v>42</v>
      </c>
      <c r="C10" s="123">
        <v>124154271.84378199</v>
      </c>
      <c r="D10" s="123">
        <v>10006062.525142301</v>
      </c>
      <c r="E10" s="141">
        <v>9414395.4649937209</v>
      </c>
      <c r="F10" s="139">
        <f t="shared" si="0"/>
        <v>-5.9130857783658115</v>
      </c>
      <c r="G10" s="146">
        <v>6.5816215482989229</v>
      </c>
      <c r="I10" s="147"/>
    </row>
    <row r="11" spans="1:9" x14ac:dyDescent="0.25">
      <c r="A11" s="44">
        <v>5</v>
      </c>
      <c r="B11" s="45" t="s">
        <v>43</v>
      </c>
      <c r="C11" s="123">
        <v>109121118.501451</v>
      </c>
      <c r="D11" s="123">
        <v>6494734.3273861101</v>
      </c>
      <c r="E11" s="141">
        <v>8018183.04306114</v>
      </c>
      <c r="F11" s="139">
        <f t="shared" si="0"/>
        <v>23.45667488277634</v>
      </c>
      <c r="G11" s="146">
        <v>5.605526822263295</v>
      </c>
      <c r="I11" s="147"/>
    </row>
    <row r="12" spans="1:9" x14ac:dyDescent="0.25">
      <c r="A12" s="44">
        <v>6</v>
      </c>
      <c r="B12" s="45" t="s">
        <v>50</v>
      </c>
      <c r="C12" s="123">
        <v>31204502.936547399</v>
      </c>
      <c r="D12" s="123">
        <v>6181007.2844925802</v>
      </c>
      <c r="E12" s="141">
        <v>6972796.2455136096</v>
      </c>
      <c r="F12" s="139">
        <f t="shared" si="0"/>
        <v>12.810031190345541</v>
      </c>
      <c r="G12" s="146">
        <v>4.8746949490294016</v>
      </c>
      <c r="I12" s="147"/>
    </row>
    <row r="13" spans="1:9" x14ac:dyDescent="0.25">
      <c r="A13" s="44">
        <v>7</v>
      </c>
      <c r="B13" s="45" t="s">
        <v>45</v>
      </c>
      <c r="C13" s="82">
        <v>73876013.861158818</v>
      </c>
      <c r="D13" s="82">
        <v>5356682.7193041146</v>
      </c>
      <c r="E13" s="141">
        <v>5243063.0274784677</v>
      </c>
      <c r="F13" s="139">
        <f t="shared" si="0"/>
        <v>-2.1210830989894305</v>
      </c>
      <c r="G13" s="146">
        <v>3.6654352081400146</v>
      </c>
      <c r="I13" s="147"/>
    </row>
    <row r="14" spans="1:9" x14ac:dyDescent="0.25">
      <c r="A14" s="44">
        <v>8</v>
      </c>
      <c r="B14" s="45" t="s">
        <v>44</v>
      </c>
      <c r="C14" s="123">
        <v>60781124.558548503</v>
      </c>
      <c r="D14" s="123">
        <v>2925322.7884885101</v>
      </c>
      <c r="E14" s="141">
        <v>4556047.3518547798</v>
      </c>
      <c r="F14" s="139">
        <f t="shared" si="0"/>
        <v>55.745115369263289</v>
      </c>
      <c r="G14" s="146">
        <v>3.1851412592064574</v>
      </c>
      <c r="I14" s="147"/>
    </row>
    <row r="15" spans="1:9" x14ac:dyDescent="0.25">
      <c r="A15" s="44">
        <v>9</v>
      </c>
      <c r="B15" s="45" t="s">
        <v>47</v>
      </c>
      <c r="C15" s="82">
        <v>43081956.013412185</v>
      </c>
      <c r="D15" s="82">
        <v>4288068.9838097747</v>
      </c>
      <c r="E15" s="141">
        <v>3840199.5425057323</v>
      </c>
      <c r="F15" s="139">
        <f t="shared" si="0"/>
        <v>-10.444548420163912</v>
      </c>
      <c r="G15" s="146">
        <v>2.6846907114433876</v>
      </c>
      <c r="I15" s="147"/>
    </row>
    <row r="16" spans="1:9" x14ac:dyDescent="0.25">
      <c r="A16" s="44">
        <v>10</v>
      </c>
      <c r="B16" s="45" t="s">
        <v>46</v>
      </c>
      <c r="C16" s="123">
        <v>42469335.178248897</v>
      </c>
      <c r="D16" s="123">
        <v>3117652.5599807901</v>
      </c>
      <c r="E16" s="141">
        <v>3270333.28857073</v>
      </c>
      <c r="F16" s="139">
        <f t="shared" si="0"/>
        <v>4.8972977473436146</v>
      </c>
      <c r="G16" s="146">
        <v>2.2862961432001785</v>
      </c>
      <c r="I16" s="147"/>
    </row>
    <row r="17" spans="1:9" x14ac:dyDescent="0.25">
      <c r="A17" s="44">
        <v>11</v>
      </c>
      <c r="B17" s="45" t="s">
        <v>48</v>
      </c>
      <c r="C17" s="82">
        <v>41073268.2123487</v>
      </c>
      <c r="D17" s="82">
        <v>3547294.369036437</v>
      </c>
      <c r="E17" s="141">
        <v>2890144.5709552243</v>
      </c>
      <c r="F17" s="139">
        <f t="shared" si="0"/>
        <v>-18.525381028914055</v>
      </c>
      <c r="G17" s="146">
        <v>2.0205054967818623</v>
      </c>
      <c r="I17" s="147"/>
    </row>
    <row r="18" spans="1:9" x14ac:dyDescent="0.25">
      <c r="A18" s="44">
        <v>12</v>
      </c>
      <c r="B18" s="45" t="s">
        <v>51</v>
      </c>
      <c r="C18" s="82">
        <v>27979738.084973771</v>
      </c>
      <c r="D18" s="82">
        <v>2537140.8273178712</v>
      </c>
      <c r="E18" s="141">
        <v>2678371.7934985207</v>
      </c>
      <c r="F18" s="139">
        <f t="shared" si="0"/>
        <v>5.5665402826673613</v>
      </c>
      <c r="G18" s="146">
        <v>1.8724547503866362</v>
      </c>
      <c r="I18" s="147"/>
    </row>
    <row r="19" spans="1:9" x14ac:dyDescent="0.25">
      <c r="A19" s="44">
        <v>13</v>
      </c>
      <c r="B19" s="46" t="s">
        <v>132</v>
      </c>
      <c r="C19" s="82">
        <v>24602481.223376513</v>
      </c>
      <c r="D19" s="82">
        <v>2005957.7280128689</v>
      </c>
      <c r="E19" s="141">
        <v>2095192.7191876071</v>
      </c>
      <c r="F19" s="139">
        <f t="shared" si="0"/>
        <v>4.4484980879001768</v>
      </c>
      <c r="G19" s="146">
        <v>1.4647531644192904</v>
      </c>
      <c r="I19" s="147"/>
    </row>
    <row r="20" spans="1:9" x14ac:dyDescent="0.25">
      <c r="A20" s="44">
        <v>14</v>
      </c>
      <c r="B20" s="45" t="s">
        <v>54</v>
      </c>
      <c r="C20" s="82">
        <v>19945746.062931489</v>
      </c>
      <c r="D20" s="82">
        <v>1335975.110765625</v>
      </c>
      <c r="E20" s="141">
        <v>1663159.9617499998</v>
      </c>
      <c r="F20" s="139">
        <f t="shared" si="0"/>
        <v>24.490340302587725</v>
      </c>
      <c r="G20" s="146">
        <v>1.1627182524065673</v>
      </c>
      <c r="I20" s="147"/>
    </row>
    <row r="21" spans="1:9" x14ac:dyDescent="0.25">
      <c r="A21" s="44">
        <v>15</v>
      </c>
      <c r="B21" s="46" t="s">
        <v>56</v>
      </c>
      <c r="C21" s="123">
        <v>15064967.651152501</v>
      </c>
      <c r="D21" s="123">
        <v>1319645.73767101</v>
      </c>
      <c r="E21" s="141">
        <v>1403397.6206875499</v>
      </c>
      <c r="F21" s="139">
        <f t="shared" si="0"/>
        <v>6.3465429111566181</v>
      </c>
      <c r="G21" s="146">
        <v>0.98111791197787523</v>
      </c>
      <c r="I21" s="147"/>
    </row>
    <row r="22" spans="1:9" x14ac:dyDescent="0.25">
      <c r="A22" s="44">
        <v>16</v>
      </c>
      <c r="B22" s="46" t="s">
        <v>57</v>
      </c>
      <c r="C22" s="123">
        <v>18491717.299513899</v>
      </c>
      <c r="D22" s="123">
        <v>1461918.4133925601</v>
      </c>
      <c r="E22" s="141">
        <v>1400352.2554335601</v>
      </c>
      <c r="F22" s="139">
        <f t="shared" si="0"/>
        <v>-4.2113265278688345</v>
      </c>
      <c r="G22" s="146">
        <v>0.97898889141010437</v>
      </c>
      <c r="I22" s="147"/>
    </row>
    <row r="23" spans="1:9" x14ac:dyDescent="0.25">
      <c r="A23" s="44">
        <v>17</v>
      </c>
      <c r="B23" s="45" t="s">
        <v>55</v>
      </c>
      <c r="C23" s="82">
        <v>22561424.271702651</v>
      </c>
      <c r="D23" s="82">
        <v>1336351.751800491</v>
      </c>
      <c r="E23" s="141">
        <v>1303625.3787269779</v>
      </c>
      <c r="F23" s="139">
        <f t="shared" si="0"/>
        <v>-2.4489340496931504</v>
      </c>
      <c r="G23" s="146">
        <v>0.91136695026700199</v>
      </c>
      <c r="I23" s="147"/>
    </row>
    <row r="24" spans="1:9" x14ac:dyDescent="0.25">
      <c r="A24" s="44">
        <v>18</v>
      </c>
      <c r="B24" s="46" t="s">
        <v>59</v>
      </c>
      <c r="C24" s="123">
        <v>11840829.372054201</v>
      </c>
      <c r="D24" s="123">
        <v>1047815.37814504</v>
      </c>
      <c r="E24" s="141">
        <v>1076067.01011031</v>
      </c>
      <c r="F24" s="139">
        <f t="shared" si="0"/>
        <v>2.6962413946705226</v>
      </c>
      <c r="G24" s="146">
        <v>0.75228046744904142</v>
      </c>
      <c r="I24" s="147"/>
    </row>
    <row r="25" spans="1:9" x14ac:dyDescent="0.25">
      <c r="A25" s="44">
        <v>19</v>
      </c>
      <c r="B25" s="45" t="s">
        <v>53</v>
      </c>
      <c r="C25" s="123">
        <v>6817017.5618400304</v>
      </c>
      <c r="D25" s="123">
        <v>412753.04200000002</v>
      </c>
      <c r="E25" s="141">
        <v>1052592.4080000001</v>
      </c>
      <c r="F25" s="139">
        <f t="shared" si="0"/>
        <v>155.01748040417834</v>
      </c>
      <c r="G25" s="146">
        <v>0.73586932903219315</v>
      </c>
      <c r="I25" s="147"/>
    </row>
    <row r="26" spans="1:9" x14ac:dyDescent="0.25">
      <c r="A26" s="44">
        <v>20</v>
      </c>
      <c r="B26" s="46" t="s">
        <v>35</v>
      </c>
      <c r="C26" s="123">
        <v>9949912.2569174599</v>
      </c>
      <c r="D26" s="123">
        <v>706889.96412034205</v>
      </c>
      <c r="E26" s="141">
        <v>955033.98066835001</v>
      </c>
      <c r="F26" s="139">
        <f t="shared" si="0"/>
        <v>35.103627034343276</v>
      </c>
      <c r="G26" s="146">
        <v>0.66766604928558748</v>
      </c>
      <c r="I26" s="147"/>
    </row>
    <row r="27" spans="1:9" x14ac:dyDescent="0.25">
      <c r="A27" s="44">
        <v>21</v>
      </c>
      <c r="B27" s="41" t="s">
        <v>63</v>
      </c>
      <c r="C27" s="123">
        <v>29021992.142680399</v>
      </c>
      <c r="D27" s="123">
        <v>2631944.0205000001</v>
      </c>
      <c r="E27" s="141">
        <v>822508.68400000001</v>
      </c>
      <c r="F27" s="139">
        <f t="shared" si="0"/>
        <v>-68.749005389417633</v>
      </c>
      <c r="G27" s="146">
        <v>0.57501736552353333</v>
      </c>
      <c r="I27" s="147"/>
    </row>
    <row r="28" spans="1:9" x14ac:dyDescent="0.25">
      <c r="A28" s="44">
        <v>22</v>
      </c>
      <c r="B28" s="45" t="s">
        <v>62</v>
      </c>
      <c r="C28" s="123">
        <v>5144822.4820975102</v>
      </c>
      <c r="D28" s="123">
        <v>414368.53285284201</v>
      </c>
      <c r="E28" s="141">
        <v>584335.71231359895</v>
      </c>
      <c r="F28" s="139">
        <f t="shared" si="0"/>
        <v>41.018360706728345</v>
      </c>
      <c r="G28" s="146">
        <v>0.40851019376700343</v>
      </c>
      <c r="I28" s="147"/>
    </row>
    <row r="29" spans="1:9" x14ac:dyDescent="0.25">
      <c r="A29" s="44">
        <v>23</v>
      </c>
      <c r="B29" s="45" t="s">
        <v>49</v>
      </c>
      <c r="C29" s="123">
        <v>7557708.4507633299</v>
      </c>
      <c r="D29" s="123">
        <v>511293.39049740601</v>
      </c>
      <c r="E29" s="141">
        <v>479163.07217239402</v>
      </c>
      <c r="F29" s="139">
        <f t="shared" si="0"/>
        <v>-6.2841254986211226</v>
      </c>
      <c r="G29" s="146">
        <v>0.33498380354696988</v>
      </c>
      <c r="I29" s="147"/>
    </row>
    <row r="30" spans="1:9" x14ac:dyDescent="0.25">
      <c r="A30" s="44">
        <v>24</v>
      </c>
      <c r="B30" s="46" t="s">
        <v>60</v>
      </c>
      <c r="C30" s="123">
        <v>15007461.3642515</v>
      </c>
      <c r="D30" s="123">
        <v>1255198.2206025401</v>
      </c>
      <c r="E30" s="141">
        <v>460852.05462499999</v>
      </c>
      <c r="F30" s="139">
        <f t="shared" si="0"/>
        <v>-63.284519762641594</v>
      </c>
      <c r="G30" s="146">
        <v>0.32218253679443826</v>
      </c>
      <c r="I30" s="147"/>
    </row>
    <row r="31" spans="1:9" x14ac:dyDescent="0.25">
      <c r="A31" s="44">
        <v>25</v>
      </c>
      <c r="B31" s="45" t="s">
        <v>58</v>
      </c>
      <c r="C31" s="82">
        <v>7026125.9759383546</v>
      </c>
      <c r="D31" s="82">
        <v>287480.66367968748</v>
      </c>
      <c r="E31" s="141">
        <v>278201.16543945309</v>
      </c>
      <c r="F31" s="139">
        <f t="shared" si="0"/>
        <v>-3.2278686578286369</v>
      </c>
      <c r="G31" s="146">
        <v>0.19449095717580409</v>
      </c>
      <c r="I31" s="147"/>
    </row>
    <row r="32" spans="1:9" x14ac:dyDescent="0.25">
      <c r="A32" s="44">
        <v>26</v>
      </c>
      <c r="B32" s="46" t="s">
        <v>61</v>
      </c>
      <c r="C32" s="123">
        <v>4978819.5029583098</v>
      </c>
      <c r="D32" s="123">
        <v>197134.73517282101</v>
      </c>
      <c r="E32" s="141">
        <v>218951.78115045201</v>
      </c>
      <c r="F32" s="139">
        <f t="shared" si="0"/>
        <v>11.067073470590955</v>
      </c>
      <c r="G32" s="146">
        <v>0.15306960135854097</v>
      </c>
      <c r="I32" s="147"/>
    </row>
    <row r="33" spans="1:9" x14ac:dyDescent="0.25">
      <c r="A33" s="47">
        <v>27</v>
      </c>
      <c r="B33" s="48" t="s">
        <v>37</v>
      </c>
      <c r="C33" s="80">
        <f>C34-SUM(C7:C32)</f>
        <v>493266927.30693221</v>
      </c>
      <c r="D33" s="80">
        <f>D34-SUM(D7:D32)</f>
        <v>37281059.173796162</v>
      </c>
      <c r="E33" s="51">
        <f>E34-SUM(E7:E32)</f>
        <v>39785044.45750308</v>
      </c>
      <c r="F33" s="139">
        <f t="shared" si="0"/>
        <v>6.716507897573095</v>
      </c>
      <c r="G33" s="146">
        <v>27.813799290160535</v>
      </c>
      <c r="I33" s="147"/>
    </row>
    <row r="34" spans="1:9" x14ac:dyDescent="0.25">
      <c r="A34" s="148"/>
      <c r="B34" s="48" t="s">
        <v>38</v>
      </c>
      <c r="C34" s="135">
        <v>1804122731.4430301</v>
      </c>
      <c r="D34" s="135">
        <v>128377120.981547</v>
      </c>
      <c r="E34" s="149">
        <v>143040668.56331101</v>
      </c>
      <c r="F34" s="150">
        <f t="shared" si="0"/>
        <v>11.422243675235364</v>
      </c>
      <c r="G34" s="151">
        <v>100</v>
      </c>
      <c r="I34" s="147"/>
    </row>
    <row r="36" spans="1:9" x14ac:dyDescent="0.25">
      <c r="C36" s="54"/>
      <c r="D36" s="54"/>
      <c r="E36" s="54"/>
    </row>
  </sheetData>
  <sortState ref="B6:E31">
    <sortCondition descending="1" ref="E6"/>
  </sortState>
  <mergeCells count="5">
    <mergeCell ref="A1:G1"/>
    <mergeCell ref="A2:G2"/>
    <mergeCell ref="B3:E3"/>
    <mergeCell ref="F4:F6"/>
    <mergeCell ref="G4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D11" sqref="D11"/>
    </sheetView>
  </sheetViews>
  <sheetFormatPr defaultRowHeight="15.75" x14ac:dyDescent="0.25"/>
  <cols>
    <col min="1" max="1" width="9.140625" style="14"/>
    <col min="2" max="2" width="24.140625" style="7" bestFit="1" customWidth="1"/>
    <col min="3" max="3" width="16.140625" style="104" customWidth="1"/>
    <col min="4" max="4" width="15.5703125" style="104" customWidth="1"/>
    <col min="5" max="5" width="11.85546875" style="86" bestFit="1" customWidth="1"/>
    <col min="6" max="16384" width="9.140625" style="7"/>
  </cols>
  <sheetData>
    <row r="1" spans="1:7" x14ac:dyDescent="0.25">
      <c r="A1" s="227" t="s">
        <v>64</v>
      </c>
      <c r="B1" s="227"/>
      <c r="C1" s="227"/>
      <c r="D1" s="227"/>
      <c r="E1" s="227"/>
      <c r="F1" s="227"/>
    </row>
    <row r="2" spans="1:7" x14ac:dyDescent="0.25">
      <c r="A2" s="228" t="s">
        <v>96</v>
      </c>
      <c r="B2" s="228"/>
      <c r="C2" s="228"/>
      <c r="D2" s="228"/>
      <c r="E2" s="228"/>
      <c r="F2" s="228"/>
    </row>
    <row r="3" spans="1:7" x14ac:dyDescent="0.25">
      <c r="A3" s="8" t="s">
        <v>65</v>
      </c>
      <c r="B3" s="9"/>
      <c r="C3" s="84"/>
      <c r="D3" s="85" t="s">
        <v>66</v>
      </c>
    </row>
    <row r="4" spans="1:7" ht="47.25" x14ac:dyDescent="0.25">
      <c r="A4" s="11" t="s">
        <v>2</v>
      </c>
      <c r="B4" s="12" t="s">
        <v>67</v>
      </c>
      <c r="C4" s="87" t="s">
        <v>98</v>
      </c>
      <c r="D4" s="87" t="s">
        <v>124</v>
      </c>
      <c r="E4" s="88" t="s">
        <v>0</v>
      </c>
      <c r="F4" s="143" t="s">
        <v>1</v>
      </c>
    </row>
    <row r="5" spans="1:7" x14ac:dyDescent="0.25">
      <c r="A5" s="166"/>
      <c r="B5" s="156"/>
      <c r="C5" s="106" t="s">
        <v>116</v>
      </c>
      <c r="D5" s="106" t="s">
        <v>125</v>
      </c>
      <c r="E5" s="119" t="s">
        <v>7</v>
      </c>
      <c r="F5" s="144" t="s">
        <v>119</v>
      </c>
    </row>
    <row r="6" spans="1:7" x14ac:dyDescent="0.25">
      <c r="A6" s="107">
        <v>1</v>
      </c>
      <c r="B6" s="167" t="s">
        <v>105</v>
      </c>
      <c r="C6" s="109">
        <v>7.5788881364900007</v>
      </c>
      <c r="D6" s="111">
        <v>19.45205027598</v>
      </c>
      <c r="E6" s="116">
        <f>D6/C6*100-100</f>
        <v>156.66100258591229</v>
      </c>
      <c r="F6" s="163">
        <f>D6/D$21*100</f>
        <v>81.279007171959179</v>
      </c>
      <c r="G6" s="171"/>
    </row>
    <row r="7" spans="1:7" x14ac:dyDescent="0.25">
      <c r="A7" s="107">
        <v>2</v>
      </c>
      <c r="B7" s="168" t="s">
        <v>115</v>
      </c>
      <c r="C7" s="110">
        <v>1.7884242286200001</v>
      </c>
      <c r="D7" s="112">
        <v>1.5409881987399998</v>
      </c>
      <c r="E7" s="117">
        <f t="shared" ref="E7:E21" si="0">D7/C7*100-100</f>
        <v>-13.835421479999127</v>
      </c>
      <c r="F7" s="155">
        <f t="shared" ref="F7:F21" si="1">D7/D$21*100</f>
        <v>6.4389094763936283</v>
      </c>
      <c r="G7" s="171"/>
    </row>
    <row r="8" spans="1:7" x14ac:dyDescent="0.25">
      <c r="A8" s="107">
        <v>3</v>
      </c>
      <c r="B8" s="168" t="s">
        <v>104</v>
      </c>
      <c r="C8" s="110">
        <v>0.44371604210999999</v>
      </c>
      <c r="D8" s="112">
        <v>0.42980417297000001</v>
      </c>
      <c r="E8" s="117">
        <f t="shared" si="0"/>
        <v>-3.1353090309390126</v>
      </c>
      <c r="F8" s="155">
        <f t="shared" si="1"/>
        <v>1.7959061364602928</v>
      </c>
      <c r="G8" s="171"/>
    </row>
    <row r="9" spans="1:7" x14ac:dyDescent="0.25">
      <c r="A9" s="107">
        <v>4</v>
      </c>
      <c r="B9" s="168" t="s">
        <v>114</v>
      </c>
      <c r="C9" s="110">
        <v>0.35919625355000001</v>
      </c>
      <c r="D9" s="112">
        <v>0.28900856712</v>
      </c>
      <c r="E9" s="117">
        <f t="shared" si="0"/>
        <v>-19.540205594107036</v>
      </c>
      <c r="F9" s="155">
        <f t="shared" si="1"/>
        <v>1.2076017214859207</v>
      </c>
      <c r="G9" s="171"/>
    </row>
    <row r="10" spans="1:7" x14ac:dyDescent="0.25">
      <c r="A10" s="107">
        <v>5</v>
      </c>
      <c r="B10" s="168" t="s">
        <v>113</v>
      </c>
      <c r="C10" s="110">
        <v>0.17864541386999999</v>
      </c>
      <c r="D10" s="112">
        <v>0.20267165962</v>
      </c>
      <c r="E10" s="117">
        <f t="shared" si="0"/>
        <v>13.449125409669833</v>
      </c>
      <c r="F10" s="155">
        <f t="shared" si="1"/>
        <v>0.84684910033099003</v>
      </c>
      <c r="G10" s="171"/>
    </row>
    <row r="11" spans="1:7" x14ac:dyDescent="0.25">
      <c r="A11" s="107">
        <v>6</v>
      </c>
      <c r="B11" s="168" t="s">
        <v>108</v>
      </c>
      <c r="C11" s="110">
        <v>0.19523997974999999</v>
      </c>
      <c r="D11" s="112">
        <v>0.19028705936000001</v>
      </c>
      <c r="E11" s="117">
        <f t="shared" si="0"/>
        <v>-2.5368371766592475</v>
      </c>
      <c r="F11" s="155">
        <f t="shared" si="1"/>
        <v>0.79510092987733982</v>
      </c>
      <c r="G11" s="171"/>
    </row>
    <row r="12" spans="1:7" x14ac:dyDescent="0.25">
      <c r="A12" s="107">
        <v>7</v>
      </c>
      <c r="B12" s="168" t="s">
        <v>100</v>
      </c>
      <c r="C12" s="110">
        <v>0.20816520655000001</v>
      </c>
      <c r="D12" s="112">
        <v>0.16378620271000002</v>
      </c>
      <c r="E12" s="117">
        <f t="shared" si="0"/>
        <v>-21.319126560826305</v>
      </c>
      <c r="F12" s="155">
        <f t="shared" si="1"/>
        <v>0.68436898711765082</v>
      </c>
      <c r="G12" s="171"/>
    </row>
    <row r="13" spans="1:7" x14ac:dyDescent="0.25">
      <c r="A13" s="107">
        <v>8</v>
      </c>
      <c r="B13" s="168" t="s">
        <v>103</v>
      </c>
      <c r="C13" s="110">
        <v>0.18413980431999999</v>
      </c>
      <c r="D13" s="112">
        <v>0.15423338693000002</v>
      </c>
      <c r="E13" s="117">
        <f t="shared" si="0"/>
        <v>-16.241147589159098</v>
      </c>
      <c r="F13" s="155">
        <f t="shared" si="1"/>
        <v>0.64445322650223635</v>
      </c>
      <c r="G13" s="171"/>
    </row>
    <row r="14" spans="1:7" x14ac:dyDescent="0.25">
      <c r="A14" s="107">
        <v>9</v>
      </c>
      <c r="B14" s="168" t="s">
        <v>107</v>
      </c>
      <c r="C14" s="110">
        <v>9.6140258810000004E-2</v>
      </c>
      <c r="D14" s="112">
        <v>0.15339772304999999</v>
      </c>
      <c r="E14" s="117">
        <f t="shared" si="0"/>
        <v>59.556178596478219</v>
      </c>
      <c r="F14" s="155">
        <f t="shared" si="1"/>
        <v>0.64096146447549818</v>
      </c>
      <c r="G14" s="171"/>
    </row>
    <row r="15" spans="1:7" x14ac:dyDescent="0.25">
      <c r="A15" s="107">
        <v>10</v>
      </c>
      <c r="B15" s="168" t="s">
        <v>101</v>
      </c>
      <c r="C15" s="110">
        <v>0.11837300123</v>
      </c>
      <c r="D15" s="112">
        <v>0.14127703482000001</v>
      </c>
      <c r="E15" s="117">
        <f t="shared" si="0"/>
        <v>19.349035127948838</v>
      </c>
      <c r="F15" s="155">
        <f t="shared" si="1"/>
        <v>0.59031603164974844</v>
      </c>
      <c r="G15" s="171"/>
    </row>
    <row r="16" spans="1:7" x14ac:dyDescent="0.25">
      <c r="A16" s="107">
        <v>11</v>
      </c>
      <c r="B16" s="168" t="s">
        <v>110</v>
      </c>
      <c r="C16" s="110">
        <v>0.11091234355</v>
      </c>
      <c r="D16" s="112">
        <v>0.11520259732</v>
      </c>
      <c r="E16" s="117">
        <f t="shared" si="0"/>
        <v>3.8681481543719514</v>
      </c>
      <c r="F16" s="155">
        <f t="shared" si="1"/>
        <v>0.48136585094903928</v>
      </c>
      <c r="G16" s="171"/>
    </row>
    <row r="17" spans="1:7" x14ac:dyDescent="0.25">
      <c r="A17" s="107">
        <v>12</v>
      </c>
      <c r="B17" s="168" t="s">
        <v>128</v>
      </c>
      <c r="C17" s="154">
        <v>4.4756800749999999E-2</v>
      </c>
      <c r="D17" s="112">
        <v>9.993955882000001E-2</v>
      </c>
      <c r="E17" s="117">
        <f t="shared" si="0"/>
        <v>123.2946885060814</v>
      </c>
      <c r="F17" s="155">
        <f t="shared" si="1"/>
        <v>0.41759033124254968</v>
      </c>
      <c r="G17" s="171"/>
    </row>
    <row r="18" spans="1:7" x14ac:dyDescent="0.25">
      <c r="A18" s="107">
        <v>13</v>
      </c>
      <c r="B18" s="168" t="s">
        <v>130</v>
      </c>
      <c r="C18" s="110">
        <v>3.0928731889999998E-2</v>
      </c>
      <c r="D18" s="112">
        <v>8.0725118900000004E-2</v>
      </c>
      <c r="E18" s="117">
        <f t="shared" si="0"/>
        <v>161.00364925113649</v>
      </c>
      <c r="F18" s="155">
        <f t="shared" si="1"/>
        <v>0.33730416202616975</v>
      </c>
      <c r="G18" s="171"/>
    </row>
    <row r="19" spans="1:7" x14ac:dyDescent="0.25">
      <c r="A19" s="107">
        <v>14</v>
      </c>
      <c r="B19" s="168" t="s">
        <v>126</v>
      </c>
      <c r="C19" s="110">
        <v>3.752053206E-2</v>
      </c>
      <c r="D19" s="112">
        <v>7.5143502629999998E-2</v>
      </c>
      <c r="E19" s="117">
        <f t="shared" si="0"/>
        <v>100.27301987572082</v>
      </c>
      <c r="F19" s="155">
        <f t="shared" si="1"/>
        <v>0.31398177583016768</v>
      </c>
      <c r="G19" s="171"/>
    </row>
    <row r="20" spans="1:7" x14ac:dyDescent="0.25">
      <c r="A20" s="108">
        <v>15</v>
      </c>
      <c r="B20" s="115" t="s">
        <v>37</v>
      </c>
      <c r="C20" s="89">
        <f>C21-SUM(C6:C19)</f>
        <v>0.85110062130000053</v>
      </c>
      <c r="D20" s="113">
        <f>D21-SUM(D6:D19)</f>
        <v>0.84392574315000601</v>
      </c>
      <c r="E20" s="117">
        <f t="shared" si="0"/>
        <v>-0.84301173920367489</v>
      </c>
      <c r="F20" s="155">
        <f t="shared" si="1"/>
        <v>3.526283633699614</v>
      </c>
      <c r="G20" s="171"/>
    </row>
    <row r="21" spans="1:7" s="91" customFormat="1" x14ac:dyDescent="0.25">
      <c r="A21" s="103"/>
      <c r="B21" s="90" t="s">
        <v>97</v>
      </c>
      <c r="C21" s="114">
        <v>12.226147354849999</v>
      </c>
      <c r="D21" s="114">
        <v>23.932440802119999</v>
      </c>
      <c r="E21" s="118">
        <f t="shared" si="0"/>
        <v>95.748015360098037</v>
      </c>
      <c r="F21" s="164">
        <f t="shared" si="1"/>
        <v>100</v>
      </c>
      <c r="G21" s="171"/>
    </row>
    <row r="22" spans="1:7" x14ac:dyDescent="0.25">
      <c r="A22" s="92"/>
      <c r="B22" s="83"/>
      <c r="C22" s="93"/>
      <c r="D22" s="93"/>
      <c r="E22" s="94"/>
    </row>
    <row r="23" spans="1:7" x14ac:dyDescent="0.25">
      <c r="A23" s="95"/>
      <c r="B23" s="96"/>
      <c r="C23" s="97"/>
      <c r="D23" s="97"/>
      <c r="E23" s="98"/>
    </row>
    <row r="24" spans="1:7" x14ac:dyDescent="0.25">
      <c r="A24" s="229" t="s">
        <v>64</v>
      </c>
      <c r="B24" s="229"/>
      <c r="C24" s="229"/>
      <c r="D24" s="229"/>
      <c r="E24" s="229"/>
      <c r="F24" s="229"/>
    </row>
    <row r="25" spans="1:7" x14ac:dyDescent="0.25">
      <c r="A25" s="228" t="s">
        <v>96</v>
      </c>
      <c r="B25" s="228"/>
      <c r="C25" s="228"/>
      <c r="D25" s="228"/>
      <c r="E25" s="228"/>
      <c r="F25" s="228"/>
    </row>
    <row r="26" spans="1:7" x14ac:dyDescent="0.25">
      <c r="A26" s="99" t="s">
        <v>68</v>
      </c>
      <c r="B26" s="100"/>
      <c r="C26" s="101"/>
      <c r="D26" s="102" t="s">
        <v>66</v>
      </c>
      <c r="E26" s="98"/>
    </row>
    <row r="27" spans="1:7" ht="47.25" x14ac:dyDescent="0.25">
      <c r="A27" s="11" t="s">
        <v>2</v>
      </c>
      <c r="B27" s="12" t="s">
        <v>67</v>
      </c>
      <c r="C27" s="87" t="s">
        <v>98</v>
      </c>
      <c r="D27" s="87" t="s">
        <v>124</v>
      </c>
      <c r="E27" s="88" t="s">
        <v>0</v>
      </c>
      <c r="F27" s="143" t="s">
        <v>1</v>
      </c>
    </row>
    <row r="28" spans="1:7" x14ac:dyDescent="0.25">
      <c r="A28" s="13"/>
      <c r="B28" s="156"/>
      <c r="C28" s="106" t="s">
        <v>116</v>
      </c>
      <c r="D28" s="106" t="s">
        <v>125</v>
      </c>
      <c r="E28" s="119" t="s">
        <v>7</v>
      </c>
      <c r="F28" s="144" t="s">
        <v>119</v>
      </c>
    </row>
    <row r="29" spans="1:7" x14ac:dyDescent="0.25">
      <c r="A29" s="159">
        <v>1</v>
      </c>
      <c r="B29" t="s">
        <v>105</v>
      </c>
      <c r="C29" s="111">
        <v>77.683104330452693</v>
      </c>
      <c r="D29" s="111">
        <v>83.539915982139604</v>
      </c>
      <c r="E29" s="116">
        <f>D29/C29*100-100</f>
        <v>7.5393635490838165</v>
      </c>
      <c r="F29" s="163">
        <f>D29/D$44*100</f>
        <v>58.402912137651342</v>
      </c>
      <c r="G29" s="172"/>
    </row>
    <row r="30" spans="1:7" x14ac:dyDescent="0.25">
      <c r="A30" s="160">
        <v>2</v>
      </c>
      <c r="B30" t="s">
        <v>102</v>
      </c>
      <c r="C30" s="112">
        <v>24.5423808045085</v>
      </c>
      <c r="D30" s="112">
        <v>27.996047960084098</v>
      </c>
      <c r="E30" s="117">
        <f t="shared" ref="E30:E44" si="2">D30/C30*100-100</f>
        <v>14.072258038393542</v>
      </c>
      <c r="F30" s="155">
        <f t="shared" ref="F30:F44" si="3">D30/D$44*100</f>
        <v>19.572089700973962</v>
      </c>
      <c r="G30" s="172"/>
    </row>
    <row r="31" spans="1:7" x14ac:dyDescent="0.25">
      <c r="A31" s="160">
        <v>3</v>
      </c>
      <c r="B31" t="s">
        <v>99</v>
      </c>
      <c r="C31" s="112">
        <v>0.93979695609374991</v>
      </c>
      <c r="D31" s="112">
        <v>9.1297951202402299</v>
      </c>
      <c r="E31" s="117">
        <f t="shared" si="2"/>
        <v>871.4646404248922</v>
      </c>
      <c r="F31" s="155">
        <f t="shared" si="3"/>
        <v>6.382656912848045</v>
      </c>
      <c r="G31" s="172"/>
    </row>
    <row r="32" spans="1:7" x14ac:dyDescent="0.25">
      <c r="A32" s="160">
        <v>4</v>
      </c>
      <c r="B32" t="s">
        <v>111</v>
      </c>
      <c r="C32" s="112">
        <v>2.9308596978988799</v>
      </c>
      <c r="D32" s="112">
        <v>2.4758128862850697</v>
      </c>
      <c r="E32" s="117">
        <f t="shared" si="2"/>
        <v>-15.526052370914627</v>
      </c>
      <c r="F32" s="155">
        <f t="shared" si="3"/>
        <v>1.7308454379806353</v>
      </c>
      <c r="G32" s="172"/>
    </row>
    <row r="33" spans="1:7" x14ac:dyDescent="0.25">
      <c r="A33" s="160">
        <v>5</v>
      </c>
      <c r="B33" t="s">
        <v>113</v>
      </c>
      <c r="C33" s="112">
        <v>0.50096575050782799</v>
      </c>
      <c r="D33" s="112">
        <v>2.0407612181348402</v>
      </c>
      <c r="E33" s="117">
        <f t="shared" si="2"/>
        <v>307.36541691046239</v>
      </c>
      <c r="F33" s="155">
        <f t="shared" si="3"/>
        <v>1.426699999819689</v>
      </c>
      <c r="G33" s="172"/>
    </row>
    <row r="34" spans="1:7" x14ac:dyDescent="0.25">
      <c r="A34" s="160">
        <v>6</v>
      </c>
      <c r="B34" t="s">
        <v>106</v>
      </c>
      <c r="C34" s="112">
        <v>1.29165652907721</v>
      </c>
      <c r="D34" s="112">
        <v>1.85547801883527</v>
      </c>
      <c r="E34" s="117">
        <f t="shared" si="2"/>
        <v>43.651038574540195</v>
      </c>
      <c r="F34" s="155">
        <f t="shared" si="3"/>
        <v>1.2971681672572857</v>
      </c>
      <c r="G34" s="172"/>
    </row>
    <row r="35" spans="1:7" x14ac:dyDescent="0.25">
      <c r="A35" s="160">
        <v>7</v>
      </c>
      <c r="B35" t="s">
        <v>115</v>
      </c>
      <c r="C35" s="112">
        <v>1.8932625107098899</v>
      </c>
      <c r="D35" s="112">
        <v>1.5159477430670598</v>
      </c>
      <c r="E35" s="117">
        <f t="shared" si="2"/>
        <v>-19.929342365806093</v>
      </c>
      <c r="F35" s="155">
        <f t="shared" si="3"/>
        <v>1.0598019138844339</v>
      </c>
      <c r="G35" s="172"/>
    </row>
    <row r="36" spans="1:7" x14ac:dyDescent="0.25">
      <c r="A36" s="160">
        <v>8</v>
      </c>
      <c r="B36" t="s">
        <v>127</v>
      </c>
      <c r="C36" s="112">
        <v>0.49993113553115803</v>
      </c>
      <c r="D36" s="112">
        <v>1.4954863166265899</v>
      </c>
      <c r="E36" s="117">
        <f t="shared" si="2"/>
        <v>199.13846334809529</v>
      </c>
      <c r="F36" s="155">
        <f t="shared" si="3"/>
        <v>1.0454972922366306</v>
      </c>
      <c r="G36" s="172"/>
    </row>
    <row r="37" spans="1:7" x14ac:dyDescent="0.25">
      <c r="A37" s="160">
        <v>9</v>
      </c>
      <c r="B37" t="s">
        <v>112</v>
      </c>
      <c r="C37" s="112">
        <v>0.86931212863848806</v>
      </c>
      <c r="D37" s="112">
        <v>1.1220277548569102</v>
      </c>
      <c r="E37" s="117">
        <f t="shared" si="2"/>
        <v>29.070758119321766</v>
      </c>
      <c r="F37" s="155">
        <f t="shared" si="3"/>
        <v>0.78441171040828239</v>
      </c>
      <c r="G37" s="172"/>
    </row>
    <row r="38" spans="1:7" x14ac:dyDescent="0.25">
      <c r="A38" s="160">
        <v>10</v>
      </c>
      <c r="B38" t="s">
        <v>109</v>
      </c>
      <c r="C38" s="155">
        <v>1.4864135359177402</v>
      </c>
      <c r="D38" s="112">
        <v>1.11310590120994</v>
      </c>
      <c r="E38" s="117">
        <f t="shared" si="2"/>
        <v>-25.114655221254623</v>
      </c>
      <c r="F38" s="155">
        <f t="shared" si="3"/>
        <v>0.77817442576987805</v>
      </c>
      <c r="G38" s="172"/>
    </row>
    <row r="39" spans="1:7" x14ac:dyDescent="0.25">
      <c r="A39" s="160">
        <v>11</v>
      </c>
      <c r="B39" t="s">
        <v>108</v>
      </c>
      <c r="C39" s="112">
        <v>0.64722774345541101</v>
      </c>
      <c r="D39" s="112">
        <v>1.0729329098098899</v>
      </c>
      <c r="E39" s="117">
        <f t="shared" si="2"/>
        <v>65.773627700464402</v>
      </c>
      <c r="F39" s="155">
        <f t="shared" si="3"/>
        <v>0.75008941204368096</v>
      </c>
      <c r="G39" s="172"/>
    </row>
    <row r="40" spans="1:7" x14ac:dyDescent="0.25">
      <c r="A40" s="160">
        <v>12</v>
      </c>
      <c r="B40" t="s">
        <v>101</v>
      </c>
      <c r="C40" s="112">
        <v>0.60691349963780206</v>
      </c>
      <c r="D40" s="112">
        <v>0.71370184854095498</v>
      </c>
      <c r="E40" s="117">
        <f t="shared" si="2"/>
        <v>17.59531613102736</v>
      </c>
      <c r="F40" s="155">
        <f t="shared" si="3"/>
        <v>0.49895030253236294</v>
      </c>
      <c r="G40" s="172"/>
    </row>
    <row r="41" spans="1:7" x14ac:dyDescent="0.25">
      <c r="A41" s="160">
        <v>13</v>
      </c>
      <c r="B41" t="s">
        <v>100</v>
      </c>
      <c r="C41" s="112">
        <v>2.1335085307464401</v>
      </c>
      <c r="D41" s="112">
        <v>0.67283191819913102</v>
      </c>
      <c r="E41" s="117">
        <f t="shared" si="2"/>
        <v>-68.463593723539944</v>
      </c>
      <c r="F41" s="155">
        <f t="shared" si="3"/>
        <v>0.47037805748323236</v>
      </c>
      <c r="G41" s="172"/>
    </row>
    <row r="42" spans="1:7" x14ac:dyDescent="0.25">
      <c r="A42" s="160">
        <v>14</v>
      </c>
      <c r="B42" t="s">
        <v>129</v>
      </c>
      <c r="C42" s="112">
        <v>0.491317355652512</v>
      </c>
      <c r="D42" s="112">
        <v>0.605764158623459</v>
      </c>
      <c r="E42" s="117">
        <f t="shared" si="2"/>
        <v>23.293865289768107</v>
      </c>
      <c r="F42" s="155">
        <f t="shared" si="3"/>
        <v>0.42349086082140519</v>
      </c>
      <c r="G42" s="172"/>
    </row>
    <row r="43" spans="1:7" x14ac:dyDescent="0.25">
      <c r="A43" s="161">
        <v>15</v>
      </c>
      <c r="B43" s="157" t="s">
        <v>37</v>
      </c>
      <c r="C43" s="113">
        <f>+C44-SUM(C29:C42)</f>
        <v>11.860470472718703</v>
      </c>
      <c r="D43" s="113">
        <f>+D44-SUM(D29:D42)</f>
        <v>7.6910588266579794</v>
      </c>
      <c r="E43" s="117">
        <f t="shared" si="2"/>
        <v>-35.153847021930105</v>
      </c>
      <c r="F43" s="155">
        <f t="shared" si="3"/>
        <v>5.3768336682891347</v>
      </c>
      <c r="G43" s="172"/>
    </row>
    <row r="44" spans="1:7" s="91" customFormat="1" x14ac:dyDescent="0.25">
      <c r="A44" s="162"/>
      <c r="B44" s="158" t="s">
        <v>97</v>
      </c>
      <c r="C44" s="114">
        <v>128.37712098154699</v>
      </c>
      <c r="D44" s="114">
        <v>143.04066856331102</v>
      </c>
      <c r="E44" s="118">
        <f t="shared" si="2"/>
        <v>11.422243675235393</v>
      </c>
      <c r="F44" s="165">
        <f t="shared" si="3"/>
        <v>100</v>
      </c>
      <c r="G44" s="172"/>
    </row>
    <row r="45" spans="1:7" x14ac:dyDescent="0.25">
      <c r="A45" s="95"/>
      <c r="B45" s="96"/>
      <c r="C45" s="97"/>
      <c r="D45" s="97"/>
      <c r="E45" s="98"/>
    </row>
  </sheetData>
  <mergeCells count="4">
    <mergeCell ref="A1:F1"/>
    <mergeCell ref="A2:F2"/>
    <mergeCell ref="A24:F24"/>
    <mergeCell ref="A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composition</vt:lpstr>
      <vt:lpstr>export</vt:lpstr>
      <vt:lpstr>Import</vt:lpstr>
      <vt:lpstr>partner</vt:lpstr>
      <vt:lpstr>export!Print_Area</vt:lpstr>
    </vt:vector>
  </TitlesOfParts>
  <Company>TEPC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TEPC</dc:creator>
  <cp:lastModifiedBy>HP</cp:lastModifiedBy>
  <cp:lastPrinted>2022-08-08T09:22:08Z</cp:lastPrinted>
  <dcterms:created xsi:type="dcterms:W3CDTF">2022-07-25T08:04:46Z</dcterms:created>
  <dcterms:modified xsi:type="dcterms:W3CDTF">2025-08-25T01:37:58Z</dcterms:modified>
</cp:coreProperties>
</file>